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ielsen\"/>
    </mc:Choice>
  </mc:AlternateContent>
  <xr:revisionPtr revIDLastSave="0" documentId="8_{D48B93C7-0AA1-4BE8-8BEB-1FD8D47E2F7A}" xr6:coauthVersionLast="41" xr6:coauthVersionMax="41" xr10:uidLastSave="{00000000-0000-0000-0000-000000000000}"/>
  <bookViews>
    <workbookView xWindow="-120" yWindow="-120" windowWidth="29040" windowHeight="15840" activeTab="5" xr2:uid="{00000000-000D-0000-FFFF-FFFF00000000}"/>
  </bookViews>
  <sheets>
    <sheet name="HOTELES" sheetId="31" r:id="rId1"/>
    <sheet name="IMP.VINILO" sheetId="32" r:id="rId2"/>
    <sheet name="ALIMENTACION " sheetId="33" r:id="rId3"/>
    <sheet name="MEMORIAS" sheetId="35" r:id="rId4"/>
    <sheet name="TARJETAS PRE" sheetId="36" r:id="rId5"/>
    <sheet name="GLOBAL" sheetId="38" r:id="rId6"/>
  </sheets>
  <definedNames>
    <definedName name="_xlnm.Print_Titles" localSheetId="2">'ALIMENTACION '!$2:$3</definedName>
    <definedName name="_xlnm.Print_Titles" localSheetId="5">GLOBAL!$2:$3</definedName>
    <definedName name="_xlnm.Print_Titles" localSheetId="0">HOTELES!$2:$3</definedName>
    <definedName name="_xlnm.Print_Titles" localSheetId="1">IMP.VINILO!$2:$3</definedName>
    <definedName name="_xlnm.Print_Titles" localSheetId="3">MEMORIAS!$2:$3</definedName>
    <definedName name="_xlnm.Print_Titles" localSheetId="4">'TARJETAS PRE'!$2:$3</definedName>
  </definedNames>
  <calcPr calcId="181029"/>
</workbook>
</file>

<file path=xl/calcChain.xml><?xml version="1.0" encoding="utf-8"?>
<calcChain xmlns="http://schemas.openxmlformats.org/spreadsheetml/2006/main">
  <c r="H15" i="38" l="1"/>
  <c r="I16" i="38" l="1"/>
  <c r="G16" i="36" l="1"/>
  <c r="H16" i="36" s="1"/>
  <c r="I16" i="36" s="1"/>
  <c r="G15" i="36"/>
  <c r="H15" i="36" s="1"/>
  <c r="G22" i="36"/>
  <c r="G21" i="36"/>
  <c r="G19" i="36"/>
  <c r="H19" i="36" s="1"/>
  <c r="D19" i="36"/>
  <c r="D22" i="36" s="1"/>
  <c r="G18" i="36"/>
  <c r="H18" i="36" s="1"/>
  <c r="D18" i="36"/>
  <c r="D21" i="36" s="1"/>
  <c r="I19" i="36" l="1"/>
  <c r="H21" i="36"/>
  <c r="I21" i="36" s="1"/>
  <c r="I18" i="36"/>
  <c r="I20" i="36" s="1"/>
  <c r="H22" i="36"/>
  <c r="I22" i="36" s="1"/>
  <c r="I15" i="36"/>
  <c r="I17" i="36" s="1"/>
  <c r="D15" i="35"/>
  <c r="I23" i="36" l="1"/>
  <c r="F20" i="35"/>
  <c r="G19" i="35"/>
  <c r="G20" i="35" s="1"/>
  <c r="F18" i="35"/>
  <c r="G17" i="35"/>
  <c r="G18" i="35" s="1"/>
  <c r="F16" i="35"/>
  <c r="G15" i="35"/>
  <c r="G16" i="35" s="1"/>
  <c r="D17" i="35"/>
  <c r="D19" i="35" s="1"/>
  <c r="H19" i="35" l="1"/>
  <c r="H17" i="35"/>
  <c r="I17" i="35" s="1"/>
  <c r="I18" i="35" s="1"/>
  <c r="H15" i="35"/>
  <c r="I15" i="35" s="1"/>
  <c r="I16" i="35" s="1"/>
  <c r="G15" i="33"/>
  <c r="F18" i="33"/>
  <c r="F16" i="33"/>
  <c r="D15" i="33"/>
  <c r="D17" i="33" s="1"/>
  <c r="D19" i="33" s="1"/>
  <c r="H18" i="35" l="1"/>
  <c r="H16" i="35"/>
  <c r="I19" i="35"/>
  <c r="I20" i="35" s="1"/>
  <c r="H20" i="35"/>
  <c r="F20" i="33"/>
  <c r="I15" i="33"/>
  <c r="I16" i="33" s="1"/>
  <c r="H16" i="33"/>
  <c r="I20" i="33"/>
  <c r="H20" i="33"/>
  <c r="I18" i="33"/>
  <c r="H18" i="33"/>
  <c r="G16" i="33"/>
  <c r="G18" i="33"/>
  <c r="G20" i="33"/>
  <c r="G15" i="31"/>
  <c r="I15" i="31" s="1"/>
  <c r="F16" i="31" l="1"/>
  <c r="G16" i="31" s="1"/>
  <c r="G18" i="31" l="1"/>
  <c r="F21" i="31"/>
  <c r="G21" i="31" s="1"/>
  <c r="H21" i="31" s="1"/>
  <c r="G22" i="31"/>
  <c r="I22" i="31" s="1"/>
  <c r="I19" i="31"/>
  <c r="G19" i="31"/>
  <c r="D19" i="31"/>
  <c r="D22" i="31" s="1"/>
  <c r="D18" i="31"/>
  <c r="D21" i="31" s="1"/>
  <c r="H16" i="31"/>
  <c r="I16" i="31" s="1"/>
  <c r="I17" i="31" s="1"/>
  <c r="G17" i="32"/>
  <c r="G18" i="32" s="1"/>
  <c r="F20" i="32"/>
  <c r="F18" i="32"/>
  <c r="F16" i="32"/>
  <c r="G19" i="32"/>
  <c r="H19" i="32" s="1"/>
  <c r="G15" i="32"/>
  <c r="G16" i="32" s="1"/>
  <c r="D15" i="32"/>
  <c r="D17" i="32" s="1"/>
  <c r="D19" i="32" s="1"/>
  <c r="H15" i="32" l="1"/>
  <c r="I21" i="31"/>
  <c r="H18" i="31"/>
  <c r="I18" i="31" s="1"/>
  <c r="I20" i="31" s="1"/>
  <c r="I19" i="32"/>
  <c r="I20" i="32" s="1"/>
  <c r="H20" i="32"/>
  <c r="G20" i="32"/>
  <c r="H17" i="32"/>
  <c r="I17" i="32" s="1"/>
  <c r="H16" i="32" l="1"/>
  <c r="I15" i="32"/>
  <c r="I16" i="32" s="1"/>
  <c r="I23" i="31"/>
  <c r="I18" i="32"/>
  <c r="H18" i="32"/>
</calcChain>
</file>

<file path=xl/sharedStrings.xml><?xml version="1.0" encoding="utf-8"?>
<sst xmlns="http://schemas.openxmlformats.org/spreadsheetml/2006/main" count="172" uniqueCount="62">
  <si>
    <t>ORDEN DE SERVICIO</t>
  </si>
  <si>
    <t>ORDEN DE COMPRA</t>
  </si>
  <si>
    <t>PRODUCTO</t>
  </si>
  <si>
    <t>CANTIDAD</t>
  </si>
  <si>
    <t>VR.UNITARIO</t>
  </si>
  <si>
    <t>VR. TOTAL</t>
  </si>
  <si>
    <t xml:space="preserve">PROVEEDOR </t>
  </si>
  <si>
    <t>JUSTIFICACION ANALISIS:</t>
  </si>
  <si>
    <t>Aprobado:</t>
  </si>
  <si>
    <t>CONCEPTO COMPRA O SERVICIO:</t>
  </si>
  <si>
    <t>FEDEPAPA</t>
  </si>
  <si>
    <t>FNFP</t>
  </si>
  <si>
    <t>IVA</t>
  </si>
  <si>
    <t>SUBTOTAL</t>
  </si>
  <si>
    <t>TOTAL</t>
  </si>
  <si>
    <t>Solicitado:</t>
  </si>
  <si>
    <t>VERSIÓN: 02</t>
  </si>
  <si>
    <t>FECHA: 02-01-2018</t>
  </si>
  <si>
    <t>ANALISIS Y JUSTIFICACION DE PROVEEDOR Y/O CONTRATISTA</t>
  </si>
  <si>
    <t>CÓDIGO: FNFP-F-GA-05-18</t>
  </si>
  <si>
    <t>DIGITAL PRINTCO</t>
  </si>
  <si>
    <t xml:space="preserve">LA AGENCIA </t>
  </si>
  <si>
    <t>BHR</t>
  </si>
  <si>
    <t>HOTEL ANDES PLAZA BOGOTA</t>
  </si>
  <si>
    <t xml:space="preserve">PLAZA SUITES </t>
  </si>
  <si>
    <t>HOSPEDAJE DEL  21 a 24</t>
  </si>
  <si>
    <t>CENA DE 21 AL 23</t>
  </si>
  <si>
    <t>BOGOTÁ PLAZA SUMMIT HOTEL</t>
  </si>
  <si>
    <t>FECHA: 14/08/2018</t>
  </si>
  <si>
    <t>FECHA: 10/08/2018</t>
  </si>
  <si>
    <t>SELECCIÓN DEL PROVEEDOR  HOTEL ANDES PLAZA BOGOTA POR LAS SIGUIENTES RAZONES:  
1.PRESENTA UN MENOR VALOR FRENTE A LAS OTRAS COTIZACIONES
2.NO REQUIERE PAGO ANTICIPADO PARA PRESTAR EL SERVICIO
3.SE ACOMODA A NUESTRAS NECESIDADES YA QUE EL HOTEL SE ENCUENTRA CERCA AL LUGAR DE LA CAPACITACIÓN</t>
  </si>
  <si>
    <t>IMPRESIÓN SOBRE VINILO A COLOR, 3 PANELES CON INSTALACIÓN PARA STAND DIVULGATIVO DEL FNFP</t>
  </si>
  <si>
    <t>SELECCIÓN DEL PROVEEDOR DIGITAL PRINTCO POR LAS SIGUIENTES RAZONES:  
1.EL PROVEEDOR SE COMPROMETE A REALIZAR LA ENTREGA INMEDIATA PARA EL EVENTO      
2.EL PROVEEDOR NO REQUIERE QUE EL PAGO SEA ANTICIPADO
3.ES UN PROVEEDOR CON EL QUE YA SE HA TRABAJADO ANTES Y TENEMOS CLARO SU RESPONSABILIDAD Y ENTREGA</t>
  </si>
  <si>
    <t>*SERVICIO DE HOSPEDAJE LOS DIAS DEL 21 A 24                                                                           *CENAS LOS DIAS 21-22-23                                                                                                                      PARA LA CAPACITACIÓN SEMESTRAL DE RECAUDO</t>
  </si>
  <si>
    <t>FECHA: 17/08/2018</t>
  </si>
  <si>
    <t>LEONEL ARMANDO JARAMILLO SANABRIA</t>
  </si>
  <si>
    <t>HOTAL AUGUSTA</t>
  </si>
  <si>
    <t>SELECCIÓN DEL PROVEEDOR LEONEL ARMANDO JARAMILLO SANABRIA POR LAS SIGUIENTES RAZONES:  
1.EL PROVEEDOR SE COMPROMETE A REALIZAR LA ENTREGA INMEDIATA PARA EL EVENTO      
2.EL PROVEEDOR NO REQUIERE QUE EL PAGO SEA ANTICIPADO
3.ES UN PROVEEDOR CON EL QUE YA SE HA TRABAJADO ANTES Y TENEMOS CLARO SU RESPONSABILIDAD Y ENTREGA</t>
  </si>
  <si>
    <t>ALIMENTACIÓN PARA LA CAPACITANCIÓN DE RECAUDO SEMESTRAL DEL 21 AL 24 DE AGOSTO DE L 2018</t>
  </si>
  <si>
    <t xml:space="preserve">EVENTOS NEGOCIOS Y ASOCIADOS </t>
  </si>
  <si>
    <t>SUMISISTEM 2000 S.A.S</t>
  </si>
  <si>
    <t>PRODUCTOS Y SUMINISTROS LTDA</t>
  </si>
  <si>
    <t>COMPAPER SAS</t>
  </si>
  <si>
    <t>SELECCIÓN DEL PROVEEDOR SUMISISTEM 200 POR LAS SIGUIENTES RAZONES:  
1.EL PROVEEDOR SE COMPROMETE A REALIZAR LA ENTREGA INMEDIATA     
2.EL PROVEEDOR NO REQUIERE QUE EL PAGO SEA ANTICIPADO
3.ES UN PROVEEDOR CON EL QUE YA SE HA TRABAJADO ANTES Y TENEMOS CLARO SU RESPONSABILIDAD Y ENTREGA</t>
  </si>
  <si>
    <t>MEMORIAS USB PARA COMPUTADORA 16 GB</t>
  </si>
  <si>
    <t xml:space="preserve">ENTREGA ASESORES CON LA  INFORMACION DE LA CAPACITACIÓN SEMESTRAL </t>
  </si>
  <si>
    <t>FECHA: 23/08/2018</t>
  </si>
  <si>
    <t>FECHA: 01-08-2018</t>
  </si>
  <si>
    <t>FECHA: 10/09/2018</t>
  </si>
  <si>
    <t>AMERICANA DIGITAL IMPRESORES LTDA</t>
  </si>
  <si>
    <t>TARJETAS DE PRESENTACIÒN</t>
  </si>
  <si>
    <t>L&amp;C IMPRESORES Y PUBLICIDAD</t>
  </si>
  <si>
    <t>SELECCIÓN DEL PROVEEDOR  AMERICANA DIGITAL IMPRESORES POR LAS SIGUIENTES RAZONES:  
1.PRESENTA UN MENOR VALOR FRENTE A LAS OTRAS COTIZACIONES.
2.NO REQUIERE PAGO ANTICIPADO PARA PRESTAR EL SERVICIO.
3.ES UN PROVEEDOR ANTIGUO POR LO CUAL CONOCEMOS SU RESPONSABILIDAD Y EFICIENTE SERVICIO.</t>
  </si>
  <si>
    <t xml:space="preserve">*HOJAS MEMBRETE CON LOGOS                                                                       *TARJETAS DE PRESENTACIÒN  ASESOR ZONA 4                                                                                                             </t>
  </si>
  <si>
    <t xml:space="preserve">HOJAS MEMBRETE CON LOGOS </t>
  </si>
  <si>
    <t xml:space="preserve"> </t>
  </si>
  <si>
    <t>.</t>
  </si>
  <si>
    <t>FECHA: 02/04/2019</t>
  </si>
  <si>
    <t>NIELSEN</t>
  </si>
  <si>
    <t>ÚNICO PROVEEDOR YA QUE SE REQUIERE  HACER COMPARACIÓN DE LAS CIFRAS  DE CONSUMO Y PUBLICIDAD DEL 2019 CON LOS MISMOS PARAMETROS DE LA OLA 1 DEL 2017  Y LA OLA 2 DEL 2018 DESARROLLADAS POR NIELSEN.</t>
  </si>
  <si>
    <t>DESARROLLO DE UNA MEDICIÓN CUANTITATIVA Y CUALITATIVA DEL CONSUMO DE PAPA EN FRESCO, ASÍ COMO DEL IMPACTO DE LAS CAMPAÑAS DE PUBLICIDAD EN LOS HOGARES</t>
  </si>
  <si>
    <t>DESARROLLO DE UNA MEDICIÓN DEL CONSUMO  DE PAPA  Y PERCEPCIÓN DE LA PUBLICIDAD  PARA EL MES DE MAYO DE 2019 CON UNA MUESTRA DE 4800 HOGARES DE 32 MUNICIPIOS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</si>
</sst>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_-&quot;$&quot;* #,##0.00_-;\-&quot;$&quot;* #,##0.00_-;_-&quot;$&quot;* &quot;-&quot;??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-&quot;$&quot;* #,##0_-;\-&quot;$&quot;* #,##0_-;_-&quot;$&quot;* &quot;-&quot;??_-;_-@_-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2" xfId="0" applyFont="1" applyBorder="1" applyAlignment="1">
      <alignment vertical="top"/>
    </xf>
    <xf numFmtId="0" fontId="6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2" fillId="0" borderId="0" xfId="0" applyFont="1"/>
    <xf numFmtId="0" fontId="5" fillId="0" borderId="12" xfId="0" applyFont="1" applyBorder="1" applyAlignment="1"/>
    <xf numFmtId="0" fontId="5" fillId="0" borderId="11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14" xfId="0" applyFont="1" applyBorder="1" applyAlignment="1"/>
    <xf numFmtId="0" fontId="5" fillId="0" borderId="9" xfId="0" applyFont="1" applyBorder="1" applyAlignment="1"/>
    <xf numFmtId="168" fontId="9" fillId="0" borderId="30" xfId="5" applyNumberFormat="1" applyFont="1" applyBorder="1" applyAlignment="1">
      <alignment vertical="center" wrapText="1"/>
    </xf>
    <xf numFmtId="168" fontId="2" fillId="0" borderId="0" xfId="0" applyNumberFormat="1" applyFont="1"/>
    <xf numFmtId="168" fontId="3" fillId="0" borderId="0" xfId="0" applyNumberFormat="1" applyFont="1"/>
    <xf numFmtId="14" fontId="2" fillId="0" borderId="0" xfId="0" applyNumberFormat="1" applyFont="1" applyBorder="1"/>
    <xf numFmtId="168" fontId="8" fillId="0" borderId="31" xfId="5" applyNumberFormat="1" applyFont="1" applyBorder="1" applyAlignment="1">
      <alignment vertical="center" wrapText="1"/>
    </xf>
    <xf numFmtId="168" fontId="8" fillId="0" borderId="32" xfId="5" applyNumberFormat="1" applyFont="1" applyBorder="1" applyAlignment="1">
      <alignment vertical="center" wrapText="1"/>
    </xf>
    <xf numFmtId="0" fontId="8" fillId="0" borderId="33" xfId="0" applyFont="1" applyBorder="1" applyAlignment="1">
      <alignment horizontal="justify" vertical="center" wrapText="1"/>
    </xf>
    <xf numFmtId="1" fontId="8" fillId="0" borderId="31" xfId="5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justify" vertical="center" wrapText="1"/>
    </xf>
    <xf numFmtId="169" fontId="3" fillId="0" borderId="0" xfId="6" applyNumberFormat="1" applyFont="1"/>
    <xf numFmtId="169" fontId="2" fillId="0" borderId="0" xfId="6" applyNumberFormat="1" applyFont="1"/>
    <xf numFmtId="0" fontId="11" fillId="0" borderId="0" xfId="0" applyFont="1"/>
    <xf numFmtId="0" fontId="2" fillId="0" borderId="25" xfId="0" applyFont="1" applyBorder="1" applyAlignment="1">
      <alignment horizontal="center"/>
    </xf>
    <xf numFmtId="168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3" fillId="0" borderId="0" xfId="0" applyNumberFormat="1" applyFont="1"/>
    <xf numFmtId="0" fontId="6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168" fontId="8" fillId="0" borderId="36" xfId="5" applyNumberFormat="1" applyFont="1" applyBorder="1" applyAlignment="1">
      <alignment vertical="center" wrapText="1"/>
    </xf>
    <xf numFmtId="168" fontId="9" fillId="0" borderId="35" xfId="5" applyNumberFormat="1" applyFont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</cellXfs>
  <cellStyles count="7">
    <cellStyle name="Millares" xfId="6" builtinId="3"/>
    <cellStyle name="Millares 2" xfId="2" xr:uid="{00000000-0005-0000-0000-000001000000}"/>
    <cellStyle name="Moneda" xfId="5" builtinId="4"/>
    <cellStyle name="Moneda 2" xfId="3" xr:uid="{00000000-0005-0000-0000-000004000000}"/>
    <cellStyle name="Normal" xfId="0" builtinId="0"/>
    <cellStyle name="Normal 2" xfId="1" xr:uid="{00000000-0005-0000-0000-000006000000}"/>
    <cellStyle name="Porcentaje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7</xdr:row>
      <xdr:rowOff>38100</xdr:rowOff>
    </xdr:from>
    <xdr:to>
      <xdr:col>8</xdr:col>
      <xdr:colOff>714375</xdr:colOff>
      <xdr:row>7</xdr:row>
      <xdr:rowOff>180975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78190" y="1447800"/>
          <a:ext cx="390525" cy="13525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323850</xdr:colOff>
      <xdr:row>9</xdr:row>
      <xdr:rowOff>0</xdr:rowOff>
    </xdr:from>
    <xdr:to>
      <xdr:col>8</xdr:col>
      <xdr:colOff>714375</xdr:colOff>
      <xdr:row>9</xdr:row>
      <xdr:rowOff>142875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78190" y="1760220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171450</xdr:colOff>
      <xdr:row>5</xdr:row>
      <xdr:rowOff>28575</xdr:rowOff>
    </xdr:from>
    <xdr:to>
      <xdr:col>6</xdr:col>
      <xdr:colOff>561975</xdr:colOff>
      <xdr:row>5</xdr:row>
      <xdr:rowOff>171450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75070" y="108013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5</xdr:col>
      <xdr:colOff>485775</xdr:colOff>
      <xdr:row>5</xdr:row>
      <xdr:rowOff>171450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78730" y="108013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64768</xdr:colOff>
      <xdr:row>1</xdr:row>
      <xdr:rowOff>31327</xdr:rowOff>
    </xdr:from>
    <xdr:to>
      <xdr:col>9</xdr:col>
      <xdr:colOff>929640</xdr:colOff>
      <xdr:row>2</xdr:row>
      <xdr:rowOff>160020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7628" y="214207"/>
          <a:ext cx="864872" cy="5401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30480</xdr:colOff>
      <xdr:row>1</xdr:row>
      <xdr:rowOff>76200</xdr:rowOff>
    </xdr:from>
    <xdr:to>
      <xdr:col>1</xdr:col>
      <xdr:colOff>851540</xdr:colOff>
      <xdr:row>2</xdr:row>
      <xdr:rowOff>115147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259080"/>
          <a:ext cx="821060" cy="43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5</xdr:row>
      <xdr:rowOff>47625</xdr:rowOff>
    </xdr:from>
    <xdr:to>
      <xdr:col>6</xdr:col>
      <xdr:colOff>427536</xdr:colOff>
      <xdr:row>5</xdr:row>
      <xdr:rowOff>161537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5725" y="1209675"/>
          <a:ext cx="113211" cy="113912"/>
        </a:xfrm>
        <a:prstGeom prst="rect">
          <a:avLst/>
        </a:prstGeom>
      </xdr:spPr>
    </xdr:pic>
    <xdr:clientData/>
  </xdr:twoCellAnchor>
  <xdr:twoCellAnchor editAs="oneCell">
    <xdr:from>
      <xdr:col>8</xdr:col>
      <xdr:colOff>485775</xdr:colOff>
      <xdr:row>7</xdr:row>
      <xdr:rowOff>57150</xdr:rowOff>
    </xdr:from>
    <xdr:to>
      <xdr:col>8</xdr:col>
      <xdr:colOff>598986</xdr:colOff>
      <xdr:row>7</xdr:row>
      <xdr:rowOff>171062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96475" y="1600200"/>
          <a:ext cx="113211" cy="113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7</xdr:row>
      <xdr:rowOff>38100</xdr:rowOff>
    </xdr:from>
    <xdr:to>
      <xdr:col>8</xdr:col>
      <xdr:colOff>714375</xdr:colOff>
      <xdr:row>7</xdr:row>
      <xdr:rowOff>180975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581150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323850</xdr:colOff>
      <xdr:row>9</xdr:row>
      <xdr:rowOff>0</xdr:rowOff>
    </xdr:from>
    <xdr:to>
      <xdr:col>8</xdr:col>
      <xdr:colOff>714375</xdr:colOff>
      <xdr:row>9</xdr:row>
      <xdr:rowOff>142875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610725" y="19145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171450</xdr:colOff>
      <xdr:row>5</xdr:row>
      <xdr:rowOff>28575</xdr:rowOff>
    </xdr:from>
    <xdr:to>
      <xdr:col>6</xdr:col>
      <xdr:colOff>561975</xdr:colOff>
      <xdr:row>5</xdr:row>
      <xdr:rowOff>171450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62850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5</xdr:col>
      <xdr:colOff>485775</xdr:colOff>
      <xdr:row>5</xdr:row>
      <xdr:rowOff>171450</xdr:rowOff>
    </xdr:to>
    <xdr:sp macro="" textlink="">
      <xdr:nvSpPr>
        <xdr:cNvPr id="5" name="5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00800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64768</xdr:colOff>
      <xdr:row>1</xdr:row>
      <xdr:rowOff>31327</xdr:rowOff>
    </xdr:from>
    <xdr:to>
      <xdr:col>9</xdr:col>
      <xdr:colOff>929640</xdr:colOff>
      <xdr:row>2</xdr:row>
      <xdr:rowOff>160020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1793" y="221827"/>
          <a:ext cx="864872" cy="5382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30480</xdr:colOff>
      <xdr:row>1</xdr:row>
      <xdr:rowOff>76200</xdr:rowOff>
    </xdr:from>
    <xdr:to>
      <xdr:col>1</xdr:col>
      <xdr:colOff>851540</xdr:colOff>
      <xdr:row>2</xdr:row>
      <xdr:rowOff>115147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" y="266700"/>
          <a:ext cx="802010" cy="44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324552</xdr:colOff>
      <xdr:row>5</xdr:row>
      <xdr:rowOff>47624</xdr:rowOff>
    </xdr:from>
    <xdr:to>
      <xdr:col>6</xdr:col>
      <xdr:colOff>437764</xdr:colOff>
      <xdr:row>5</xdr:row>
      <xdr:rowOff>161537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952" y="1209674"/>
          <a:ext cx="113212" cy="113913"/>
        </a:xfrm>
        <a:prstGeom prst="rect">
          <a:avLst/>
        </a:prstGeom>
      </xdr:spPr>
    </xdr:pic>
    <xdr:clientData/>
  </xdr:twoCellAnchor>
  <xdr:twoCellAnchor editAs="oneCell">
    <xdr:from>
      <xdr:col>8</xdr:col>
      <xdr:colOff>467428</xdr:colOff>
      <xdr:row>7</xdr:row>
      <xdr:rowOff>57150</xdr:rowOff>
    </xdr:from>
    <xdr:to>
      <xdr:col>8</xdr:col>
      <xdr:colOff>580639</xdr:colOff>
      <xdr:row>7</xdr:row>
      <xdr:rowOff>171062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54303" y="1600200"/>
          <a:ext cx="113211" cy="113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7</xdr:row>
      <xdr:rowOff>38100</xdr:rowOff>
    </xdr:from>
    <xdr:to>
      <xdr:col>8</xdr:col>
      <xdr:colOff>714375</xdr:colOff>
      <xdr:row>7</xdr:row>
      <xdr:rowOff>180975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96450" y="1581150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323850</xdr:colOff>
      <xdr:row>9</xdr:row>
      <xdr:rowOff>0</xdr:rowOff>
    </xdr:from>
    <xdr:to>
      <xdr:col>8</xdr:col>
      <xdr:colOff>714375</xdr:colOff>
      <xdr:row>9</xdr:row>
      <xdr:rowOff>142875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696450" y="19145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171450</xdr:colOff>
      <xdr:row>5</xdr:row>
      <xdr:rowOff>28575</xdr:rowOff>
    </xdr:from>
    <xdr:to>
      <xdr:col>6</xdr:col>
      <xdr:colOff>561975</xdr:colOff>
      <xdr:row>5</xdr:row>
      <xdr:rowOff>171450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4857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5</xdr:col>
      <xdr:colOff>485775</xdr:colOff>
      <xdr:row>5</xdr:row>
      <xdr:rowOff>171450</xdr:rowOff>
    </xdr:to>
    <xdr:sp macro="" textlink="">
      <xdr:nvSpPr>
        <xdr:cNvPr id="5" name="5 Rectángul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8652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64768</xdr:colOff>
      <xdr:row>1</xdr:row>
      <xdr:rowOff>31327</xdr:rowOff>
    </xdr:from>
    <xdr:to>
      <xdr:col>9</xdr:col>
      <xdr:colOff>929640</xdr:colOff>
      <xdr:row>2</xdr:row>
      <xdr:rowOff>160020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7518" y="221827"/>
          <a:ext cx="864872" cy="5382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30480</xdr:colOff>
      <xdr:row>1</xdr:row>
      <xdr:rowOff>76200</xdr:rowOff>
    </xdr:from>
    <xdr:to>
      <xdr:col>1</xdr:col>
      <xdr:colOff>851540</xdr:colOff>
      <xdr:row>2</xdr:row>
      <xdr:rowOff>115147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" y="266700"/>
          <a:ext cx="802010" cy="44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324552</xdr:colOff>
      <xdr:row>5</xdr:row>
      <xdr:rowOff>47624</xdr:rowOff>
    </xdr:from>
    <xdr:to>
      <xdr:col>6</xdr:col>
      <xdr:colOff>437764</xdr:colOff>
      <xdr:row>5</xdr:row>
      <xdr:rowOff>161537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1677" y="1209674"/>
          <a:ext cx="113212" cy="113913"/>
        </a:xfrm>
        <a:prstGeom prst="rect">
          <a:avLst/>
        </a:prstGeom>
      </xdr:spPr>
    </xdr:pic>
    <xdr:clientData/>
  </xdr:twoCellAnchor>
  <xdr:twoCellAnchor editAs="oneCell">
    <xdr:from>
      <xdr:col>8</xdr:col>
      <xdr:colOff>467428</xdr:colOff>
      <xdr:row>7</xdr:row>
      <xdr:rowOff>57150</xdr:rowOff>
    </xdr:from>
    <xdr:to>
      <xdr:col>8</xdr:col>
      <xdr:colOff>580639</xdr:colOff>
      <xdr:row>7</xdr:row>
      <xdr:rowOff>171062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40028" y="1600200"/>
          <a:ext cx="113211" cy="1139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7</xdr:row>
      <xdr:rowOff>47625</xdr:rowOff>
    </xdr:from>
    <xdr:to>
      <xdr:col>8</xdr:col>
      <xdr:colOff>685800</xdr:colOff>
      <xdr:row>8</xdr:row>
      <xdr:rowOff>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10750" y="159067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323850</xdr:colOff>
      <xdr:row>9</xdr:row>
      <xdr:rowOff>0</xdr:rowOff>
    </xdr:from>
    <xdr:to>
      <xdr:col>8</xdr:col>
      <xdr:colOff>714375</xdr:colOff>
      <xdr:row>9</xdr:row>
      <xdr:rowOff>142875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696450" y="19145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171450</xdr:colOff>
      <xdr:row>5</xdr:row>
      <xdr:rowOff>28575</xdr:rowOff>
    </xdr:from>
    <xdr:to>
      <xdr:col>6</xdr:col>
      <xdr:colOff>561975</xdr:colOff>
      <xdr:row>5</xdr:row>
      <xdr:rowOff>171450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4857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5</xdr:col>
      <xdr:colOff>485775</xdr:colOff>
      <xdr:row>5</xdr:row>
      <xdr:rowOff>171450</xdr:rowOff>
    </xdr:to>
    <xdr:sp macro="" textlink="">
      <xdr:nvSpPr>
        <xdr:cNvPr id="5" name="5 Rectángul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48652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64768</xdr:colOff>
      <xdr:row>1</xdr:row>
      <xdr:rowOff>31327</xdr:rowOff>
    </xdr:from>
    <xdr:to>
      <xdr:col>9</xdr:col>
      <xdr:colOff>929640</xdr:colOff>
      <xdr:row>2</xdr:row>
      <xdr:rowOff>160020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7518" y="221827"/>
          <a:ext cx="864872" cy="5382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30480</xdr:colOff>
      <xdr:row>1</xdr:row>
      <xdr:rowOff>76200</xdr:rowOff>
    </xdr:from>
    <xdr:to>
      <xdr:col>1</xdr:col>
      <xdr:colOff>851540</xdr:colOff>
      <xdr:row>2</xdr:row>
      <xdr:rowOff>115147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" y="266700"/>
          <a:ext cx="802010" cy="44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324552</xdr:colOff>
      <xdr:row>5</xdr:row>
      <xdr:rowOff>47624</xdr:rowOff>
    </xdr:from>
    <xdr:to>
      <xdr:col>6</xdr:col>
      <xdr:colOff>437764</xdr:colOff>
      <xdr:row>5</xdr:row>
      <xdr:rowOff>161537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01677" y="1209674"/>
          <a:ext cx="113212" cy="113913"/>
        </a:xfrm>
        <a:prstGeom prst="rect">
          <a:avLst/>
        </a:prstGeom>
      </xdr:spPr>
    </xdr:pic>
    <xdr:clientData/>
  </xdr:twoCellAnchor>
  <xdr:twoCellAnchor editAs="oneCell">
    <xdr:from>
      <xdr:col>8</xdr:col>
      <xdr:colOff>486478</xdr:colOff>
      <xdr:row>9</xdr:row>
      <xdr:rowOff>9525</xdr:rowOff>
    </xdr:from>
    <xdr:to>
      <xdr:col>8</xdr:col>
      <xdr:colOff>599689</xdr:colOff>
      <xdr:row>9</xdr:row>
      <xdr:rowOff>123437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1953" y="1924050"/>
          <a:ext cx="113211" cy="1139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7</xdr:row>
      <xdr:rowOff>38100</xdr:rowOff>
    </xdr:from>
    <xdr:to>
      <xdr:col>8</xdr:col>
      <xdr:colOff>714375</xdr:colOff>
      <xdr:row>7</xdr:row>
      <xdr:rowOff>180975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734550" y="1581150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323850</xdr:colOff>
      <xdr:row>9</xdr:row>
      <xdr:rowOff>0</xdr:rowOff>
    </xdr:from>
    <xdr:to>
      <xdr:col>8</xdr:col>
      <xdr:colOff>714375</xdr:colOff>
      <xdr:row>9</xdr:row>
      <xdr:rowOff>142875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734550" y="19145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171450</xdr:colOff>
      <xdr:row>5</xdr:row>
      <xdr:rowOff>28575</xdr:rowOff>
    </xdr:from>
    <xdr:to>
      <xdr:col>6</xdr:col>
      <xdr:colOff>561975</xdr:colOff>
      <xdr:row>5</xdr:row>
      <xdr:rowOff>171450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8667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5</xdr:col>
      <xdr:colOff>485775</xdr:colOff>
      <xdr:row>5</xdr:row>
      <xdr:rowOff>171450</xdr:rowOff>
    </xdr:to>
    <xdr:sp macro="" textlink="">
      <xdr:nvSpPr>
        <xdr:cNvPr id="5" name="5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2462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64768</xdr:colOff>
      <xdr:row>1</xdr:row>
      <xdr:rowOff>31327</xdr:rowOff>
    </xdr:from>
    <xdr:to>
      <xdr:col>9</xdr:col>
      <xdr:colOff>929640</xdr:colOff>
      <xdr:row>2</xdr:row>
      <xdr:rowOff>160020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618" y="221827"/>
          <a:ext cx="864872" cy="5382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30480</xdr:colOff>
      <xdr:row>1</xdr:row>
      <xdr:rowOff>76200</xdr:rowOff>
    </xdr:from>
    <xdr:to>
      <xdr:col>1</xdr:col>
      <xdr:colOff>851540</xdr:colOff>
      <xdr:row>2</xdr:row>
      <xdr:rowOff>115147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" y="266700"/>
          <a:ext cx="802010" cy="44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5</xdr:row>
      <xdr:rowOff>47625</xdr:rowOff>
    </xdr:from>
    <xdr:to>
      <xdr:col>6</xdr:col>
      <xdr:colOff>427536</xdr:colOff>
      <xdr:row>5</xdr:row>
      <xdr:rowOff>161537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9550" y="1209675"/>
          <a:ext cx="113211" cy="113912"/>
        </a:xfrm>
        <a:prstGeom prst="rect">
          <a:avLst/>
        </a:prstGeom>
      </xdr:spPr>
    </xdr:pic>
    <xdr:clientData/>
  </xdr:twoCellAnchor>
  <xdr:twoCellAnchor editAs="oneCell">
    <xdr:from>
      <xdr:col>8</xdr:col>
      <xdr:colOff>485775</xdr:colOff>
      <xdr:row>7</xdr:row>
      <xdr:rowOff>57150</xdr:rowOff>
    </xdr:from>
    <xdr:to>
      <xdr:col>8</xdr:col>
      <xdr:colOff>598986</xdr:colOff>
      <xdr:row>7</xdr:row>
      <xdr:rowOff>171062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96475" y="1600200"/>
          <a:ext cx="113211" cy="1139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7</xdr:row>
      <xdr:rowOff>38100</xdr:rowOff>
    </xdr:from>
    <xdr:to>
      <xdr:col>8</xdr:col>
      <xdr:colOff>714375</xdr:colOff>
      <xdr:row>7</xdr:row>
      <xdr:rowOff>180975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734550" y="1581150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323850</xdr:colOff>
      <xdr:row>9</xdr:row>
      <xdr:rowOff>0</xdr:rowOff>
    </xdr:from>
    <xdr:to>
      <xdr:col>8</xdr:col>
      <xdr:colOff>714375</xdr:colOff>
      <xdr:row>9</xdr:row>
      <xdr:rowOff>142875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718371" y="1931096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171450</xdr:colOff>
      <xdr:row>5</xdr:row>
      <xdr:rowOff>28575</xdr:rowOff>
    </xdr:from>
    <xdr:to>
      <xdr:col>6</xdr:col>
      <xdr:colOff>561975</xdr:colOff>
      <xdr:row>5</xdr:row>
      <xdr:rowOff>171450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68667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5</xdr:col>
      <xdr:colOff>485775</xdr:colOff>
      <xdr:row>5</xdr:row>
      <xdr:rowOff>171450</xdr:rowOff>
    </xdr:to>
    <xdr:sp macro="" textlink="">
      <xdr:nvSpPr>
        <xdr:cNvPr id="5" name="5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524625" y="1190625"/>
          <a:ext cx="39052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64768</xdr:colOff>
      <xdr:row>1</xdr:row>
      <xdr:rowOff>31327</xdr:rowOff>
    </xdr:from>
    <xdr:to>
      <xdr:col>9</xdr:col>
      <xdr:colOff>929640</xdr:colOff>
      <xdr:row>2</xdr:row>
      <xdr:rowOff>160020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5618" y="221827"/>
          <a:ext cx="864872" cy="5382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40005</xdr:colOff>
      <xdr:row>1</xdr:row>
      <xdr:rowOff>85725</xdr:rowOff>
    </xdr:from>
    <xdr:to>
      <xdr:col>2</xdr:col>
      <xdr:colOff>13340</xdr:colOff>
      <xdr:row>2</xdr:row>
      <xdr:rowOff>124672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" y="276225"/>
          <a:ext cx="802010" cy="448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5</xdr:row>
      <xdr:rowOff>47625</xdr:rowOff>
    </xdr:from>
    <xdr:to>
      <xdr:col>6</xdr:col>
      <xdr:colOff>427536</xdr:colOff>
      <xdr:row>5</xdr:row>
      <xdr:rowOff>161537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9550" y="1209675"/>
          <a:ext cx="113211" cy="113912"/>
        </a:xfrm>
        <a:prstGeom prst="rect">
          <a:avLst/>
        </a:prstGeom>
      </xdr:spPr>
    </xdr:pic>
    <xdr:clientData/>
  </xdr:twoCellAnchor>
  <xdr:twoCellAnchor editAs="oneCell">
    <xdr:from>
      <xdr:col>8</xdr:col>
      <xdr:colOff>483556</xdr:colOff>
      <xdr:row>7</xdr:row>
      <xdr:rowOff>80637</xdr:rowOff>
    </xdr:from>
    <xdr:to>
      <xdr:col>8</xdr:col>
      <xdr:colOff>567330</xdr:colOff>
      <xdr:row>7</xdr:row>
      <xdr:rowOff>164930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FBB3AFF-9E8D-41E4-B8ED-AEBB13555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9878077" y="1633342"/>
          <a:ext cx="83774" cy="8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6"/>
  <sheetViews>
    <sheetView showGridLines="0" workbookViewId="0">
      <selection activeCell="D19" sqref="D19"/>
    </sheetView>
  </sheetViews>
  <sheetFormatPr baseColWidth="10" defaultColWidth="11.42578125" defaultRowHeight="14.25" x14ac:dyDescent="0.2"/>
  <cols>
    <col min="1" max="1" width="1.85546875" style="1" customWidth="1"/>
    <col min="2" max="2" width="12.42578125" style="1" customWidth="1"/>
    <col min="3" max="3" width="25.85546875" style="1" customWidth="1"/>
    <col min="4" max="4" width="41.7109375" style="1" customWidth="1"/>
    <col min="5" max="5" width="14.5703125" style="1" customWidth="1"/>
    <col min="6" max="6" width="16.28515625" style="1" customWidth="1"/>
    <col min="7" max="7" width="15.140625" style="1" customWidth="1"/>
    <col min="8" max="8" width="13.28515625" style="1" customWidth="1"/>
    <col min="9" max="9" width="18" style="1" customWidth="1"/>
    <col min="10" max="10" width="14.28515625" style="1" customWidth="1"/>
    <col min="11" max="12" width="12.7109375" style="1" bestFit="1" customWidth="1"/>
    <col min="13" max="13" width="11.42578125" style="1"/>
    <col min="14" max="14" width="12.28515625" style="39" bestFit="1" customWidth="1"/>
    <col min="15" max="16384" width="11.42578125" style="1"/>
  </cols>
  <sheetData>
    <row r="1" spans="2:15" ht="15" thickBot="1" x14ac:dyDescent="0.25"/>
    <row r="2" spans="2:15" customFormat="1" ht="32.450000000000003" customHeight="1" x14ac:dyDescent="0.25">
      <c r="B2" s="58"/>
      <c r="C2" s="62" t="s">
        <v>18</v>
      </c>
      <c r="D2" s="63"/>
      <c r="E2" s="63"/>
      <c r="F2" s="63"/>
      <c r="G2" s="63"/>
      <c r="H2" s="63"/>
      <c r="I2" s="64"/>
      <c r="J2" s="60"/>
    </row>
    <row r="3" spans="2:15" customFormat="1" ht="15.75" thickBot="1" x14ac:dyDescent="0.3">
      <c r="B3" s="59"/>
      <c r="C3" s="42" t="s">
        <v>16</v>
      </c>
      <c r="D3" s="65" t="s">
        <v>47</v>
      </c>
      <c r="E3" s="65"/>
      <c r="F3" s="65"/>
      <c r="G3" s="65"/>
      <c r="H3" s="65" t="s">
        <v>19</v>
      </c>
      <c r="I3" s="66"/>
      <c r="J3" s="61"/>
    </row>
    <row r="4" spans="2:15" x14ac:dyDescent="0.2">
      <c r="B4" s="5"/>
      <c r="C4" s="6"/>
      <c r="D4" s="6"/>
      <c r="E4" s="6"/>
      <c r="F4" s="6"/>
      <c r="G4" s="6"/>
      <c r="H4" s="6"/>
      <c r="I4" s="6"/>
      <c r="J4" s="7"/>
    </row>
    <row r="5" spans="2:15" x14ac:dyDescent="0.2">
      <c r="B5" s="5"/>
      <c r="C5" s="6"/>
      <c r="D5" s="6"/>
      <c r="E5" s="6"/>
      <c r="F5" s="6"/>
      <c r="G5" s="6"/>
      <c r="H5" s="6"/>
      <c r="I5" s="6"/>
      <c r="J5" s="7"/>
    </row>
    <row r="6" spans="2:15" ht="15" x14ac:dyDescent="0.25">
      <c r="B6" s="5"/>
      <c r="C6" s="33" t="s">
        <v>28</v>
      </c>
      <c r="D6" s="6"/>
      <c r="E6" s="14" t="s">
        <v>10</v>
      </c>
      <c r="F6" s="15" t="s">
        <v>11</v>
      </c>
      <c r="G6" s="15"/>
      <c r="H6" s="15"/>
      <c r="I6" s="6"/>
      <c r="J6" s="7"/>
    </row>
    <row r="7" spans="2:15" ht="15" thickBo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15" x14ac:dyDescent="0.25">
      <c r="B8" s="5"/>
      <c r="C8" s="11" t="s">
        <v>9</v>
      </c>
      <c r="D8" s="3"/>
      <c r="E8" s="4"/>
      <c r="F8" s="2" t="s">
        <v>0</v>
      </c>
      <c r="G8" s="3"/>
      <c r="H8" s="3"/>
      <c r="I8" s="4"/>
      <c r="J8" s="7"/>
    </row>
    <row r="9" spans="2:15" ht="14.25" customHeight="1" x14ac:dyDescent="0.2">
      <c r="B9" s="5"/>
      <c r="C9" s="67" t="s">
        <v>33</v>
      </c>
      <c r="D9" s="68"/>
      <c r="E9" s="69"/>
      <c r="F9" s="5"/>
      <c r="G9" s="6"/>
      <c r="H9" s="6"/>
      <c r="I9" s="7"/>
      <c r="J9" s="7"/>
    </row>
    <row r="10" spans="2:15" ht="14.45" customHeight="1" x14ac:dyDescent="0.2">
      <c r="B10" s="5"/>
      <c r="C10" s="67"/>
      <c r="D10" s="68"/>
      <c r="E10" s="69"/>
      <c r="F10" s="5" t="s">
        <v>1</v>
      </c>
      <c r="G10" s="6"/>
      <c r="H10" s="6"/>
      <c r="I10" s="7"/>
      <c r="J10" s="7"/>
    </row>
    <row r="11" spans="2:15" ht="15" customHeight="1" thickBot="1" x14ac:dyDescent="0.25">
      <c r="B11" s="5"/>
      <c r="C11" s="70"/>
      <c r="D11" s="71"/>
      <c r="E11" s="72"/>
      <c r="F11" s="8"/>
      <c r="G11" s="9"/>
      <c r="H11" s="9"/>
      <c r="I11" s="10"/>
      <c r="J11" s="7"/>
    </row>
    <row r="12" spans="2:15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15" ht="15" thickBot="1" x14ac:dyDescent="0.25">
      <c r="B13" s="5"/>
      <c r="C13" s="6"/>
      <c r="D13" s="6"/>
      <c r="E13" s="6"/>
      <c r="F13" s="6"/>
      <c r="G13" s="6"/>
      <c r="H13" s="6"/>
      <c r="I13" s="6"/>
      <c r="J13" s="7"/>
    </row>
    <row r="14" spans="2:15" ht="16.5" thickBot="1" x14ac:dyDescent="0.25">
      <c r="B14" s="5"/>
      <c r="C14" s="16" t="s">
        <v>6</v>
      </c>
      <c r="D14" s="17" t="s">
        <v>2</v>
      </c>
      <c r="E14" s="18" t="s">
        <v>3</v>
      </c>
      <c r="F14" s="18" t="s">
        <v>4</v>
      </c>
      <c r="G14" s="19" t="s">
        <v>13</v>
      </c>
      <c r="H14" s="19" t="s">
        <v>12</v>
      </c>
      <c r="I14" s="20" t="s">
        <v>5</v>
      </c>
      <c r="J14" s="7"/>
      <c r="O14" s="39"/>
    </row>
    <row r="15" spans="2:15" ht="24.75" customHeight="1" thickBot="1" x14ac:dyDescent="0.25">
      <c r="B15" s="5"/>
      <c r="C15" s="88" t="s">
        <v>23</v>
      </c>
      <c r="D15" s="36" t="s">
        <v>25</v>
      </c>
      <c r="E15" s="37">
        <v>3</v>
      </c>
      <c r="F15" s="34">
        <v>308255</v>
      </c>
      <c r="G15" s="34">
        <f>F15*E15</f>
        <v>924765</v>
      </c>
      <c r="H15" s="34">
        <v>175707</v>
      </c>
      <c r="I15" s="35">
        <f>G15+H15</f>
        <v>1100472</v>
      </c>
      <c r="J15" s="7"/>
      <c r="L15" s="32"/>
      <c r="M15" s="32"/>
    </row>
    <row r="16" spans="2:15" ht="24.75" customHeight="1" thickBot="1" x14ac:dyDescent="0.25">
      <c r="B16" s="5"/>
      <c r="C16" s="89"/>
      <c r="D16" s="36" t="s">
        <v>26</v>
      </c>
      <c r="E16" s="37">
        <v>3</v>
      </c>
      <c r="F16" s="34">
        <f>33000*3</f>
        <v>99000</v>
      </c>
      <c r="G16" s="34">
        <f>E16*F16</f>
        <v>297000</v>
      </c>
      <c r="H16" s="34">
        <f>G16*0.08</f>
        <v>23760</v>
      </c>
      <c r="I16" s="35">
        <f>G16+H16</f>
        <v>320760</v>
      </c>
      <c r="J16" s="43"/>
      <c r="L16" s="32"/>
    </row>
    <row r="17" spans="2:14" s="23" customFormat="1" ht="15.75" customHeight="1" thickBot="1" x14ac:dyDescent="0.3">
      <c r="B17" s="21"/>
      <c r="C17" s="90"/>
      <c r="D17" s="56" t="s">
        <v>14</v>
      </c>
      <c r="E17" s="57"/>
      <c r="F17" s="30"/>
      <c r="G17" s="30"/>
      <c r="H17" s="30"/>
      <c r="I17" s="30">
        <f>I15+I16</f>
        <v>1421232</v>
      </c>
      <c r="J17" s="22"/>
      <c r="N17" s="40"/>
    </row>
    <row r="18" spans="2:14" s="23" customFormat="1" ht="24.75" customHeight="1" thickBot="1" x14ac:dyDescent="0.3">
      <c r="B18" s="21"/>
      <c r="C18" s="88" t="s">
        <v>24</v>
      </c>
      <c r="D18" s="36" t="str">
        <f>D15</f>
        <v>HOSPEDAJE DEL  21 a 24</v>
      </c>
      <c r="E18" s="37">
        <v>3</v>
      </c>
      <c r="F18" s="34">
        <v>400000</v>
      </c>
      <c r="G18" s="34">
        <f>E18*F18</f>
        <v>1200000</v>
      </c>
      <c r="H18" s="34">
        <f>G18*0.19</f>
        <v>228000</v>
      </c>
      <c r="I18" s="35">
        <f>G18+H18</f>
        <v>1428000</v>
      </c>
      <c r="J18" s="22"/>
      <c r="L18" s="32"/>
      <c r="N18" s="40"/>
    </row>
    <row r="19" spans="2:14" ht="24.75" customHeight="1" thickBot="1" x14ac:dyDescent="0.25">
      <c r="B19" s="5"/>
      <c r="C19" s="89"/>
      <c r="D19" s="36" t="str">
        <f>D16</f>
        <v>CENA DE 21 AL 23</v>
      </c>
      <c r="E19" s="37">
        <v>3</v>
      </c>
      <c r="F19" s="34">
        <v>35000</v>
      </c>
      <c r="G19" s="34">
        <f>E19*F19</f>
        <v>105000</v>
      </c>
      <c r="H19" s="34"/>
      <c r="I19" s="35">
        <f>(G19+H19)*3</f>
        <v>315000</v>
      </c>
      <c r="J19" s="7"/>
      <c r="K19" s="32"/>
    </row>
    <row r="20" spans="2:14" s="23" customFormat="1" ht="15.75" customHeight="1" thickBot="1" x14ac:dyDescent="0.3">
      <c r="B20" s="21"/>
      <c r="C20" s="90"/>
      <c r="D20" s="56" t="s">
        <v>14</v>
      </c>
      <c r="E20" s="57"/>
      <c r="F20" s="30"/>
      <c r="G20" s="30"/>
      <c r="H20" s="30"/>
      <c r="I20" s="30">
        <f>I18+I19</f>
        <v>1743000</v>
      </c>
      <c r="J20" s="22"/>
      <c r="K20" s="31"/>
      <c r="N20" s="40"/>
    </row>
    <row r="21" spans="2:14" s="23" customFormat="1" ht="24.75" customHeight="1" thickBot="1" x14ac:dyDescent="0.3">
      <c r="B21" s="21"/>
      <c r="C21" s="88" t="s">
        <v>27</v>
      </c>
      <c r="D21" s="36" t="str">
        <f>D18</f>
        <v>HOSPEDAJE DEL  21 a 24</v>
      </c>
      <c r="E21" s="37">
        <v>3</v>
      </c>
      <c r="F21" s="34">
        <f>265000+305000</f>
        <v>570000</v>
      </c>
      <c r="G21" s="34">
        <f>(F21)*E21</f>
        <v>1710000</v>
      </c>
      <c r="H21" s="34">
        <f>G21*0.19</f>
        <v>324900</v>
      </c>
      <c r="I21" s="35">
        <f>G21+H21+(3*27000)</f>
        <v>2115900</v>
      </c>
      <c r="J21" s="22"/>
      <c r="K21" s="31"/>
      <c r="N21" s="40"/>
    </row>
    <row r="22" spans="2:14" ht="24.75" customHeight="1" thickBot="1" x14ac:dyDescent="0.25">
      <c r="B22" s="5"/>
      <c r="C22" s="89"/>
      <c r="D22" s="36" t="str">
        <f>D19</f>
        <v>CENA DE 21 AL 23</v>
      </c>
      <c r="E22" s="37">
        <v>3</v>
      </c>
      <c r="F22" s="34">
        <v>38000</v>
      </c>
      <c r="G22" s="34">
        <f>E22*F22</f>
        <v>114000</v>
      </c>
      <c r="H22" s="34"/>
      <c r="I22" s="35">
        <f>(G22+H22)*3</f>
        <v>342000</v>
      </c>
      <c r="J22" s="7"/>
    </row>
    <row r="23" spans="2:14" ht="15" customHeight="1" thickBot="1" x14ac:dyDescent="0.25">
      <c r="B23" s="5"/>
      <c r="C23" s="90"/>
      <c r="D23" s="56" t="s">
        <v>14</v>
      </c>
      <c r="E23" s="57"/>
      <c r="F23" s="30"/>
      <c r="G23" s="30"/>
      <c r="H23" s="30"/>
      <c r="I23" s="30">
        <f>I21+I22</f>
        <v>2457900</v>
      </c>
      <c r="J23" s="7"/>
    </row>
    <row r="24" spans="2:14" ht="15" thickBot="1" x14ac:dyDescent="0.25">
      <c r="B24" s="5"/>
      <c r="C24" s="6"/>
      <c r="D24" s="6"/>
      <c r="E24" s="6"/>
      <c r="F24" s="6"/>
      <c r="G24" s="6"/>
      <c r="H24" s="6"/>
      <c r="I24" s="6"/>
      <c r="J24" s="7"/>
    </row>
    <row r="25" spans="2:14" ht="15" x14ac:dyDescent="0.25">
      <c r="B25" s="5"/>
      <c r="C25" s="11" t="s">
        <v>7</v>
      </c>
      <c r="D25" s="3"/>
      <c r="E25" s="3"/>
      <c r="F25" s="3"/>
      <c r="G25" s="3"/>
      <c r="H25" s="3"/>
      <c r="I25" s="4"/>
      <c r="J25" s="7"/>
    </row>
    <row r="26" spans="2:14" ht="17.45" customHeight="1" x14ac:dyDescent="0.2">
      <c r="B26" s="5"/>
      <c r="C26" s="73" t="s">
        <v>30</v>
      </c>
      <c r="D26" s="74"/>
      <c r="E26" s="74"/>
      <c r="F26" s="74"/>
      <c r="G26" s="74"/>
      <c r="H26" s="74"/>
      <c r="I26" s="75"/>
      <c r="J26" s="7"/>
    </row>
    <row r="27" spans="2:14" ht="17.45" customHeight="1" x14ac:dyDescent="0.2">
      <c r="B27" s="5"/>
      <c r="C27" s="73"/>
      <c r="D27" s="74"/>
      <c r="E27" s="74"/>
      <c r="F27" s="74"/>
      <c r="G27" s="74"/>
      <c r="H27" s="74"/>
      <c r="I27" s="75"/>
      <c r="J27" s="7"/>
    </row>
    <row r="28" spans="2:14" ht="17.45" customHeight="1" x14ac:dyDescent="0.2">
      <c r="B28" s="5"/>
      <c r="C28" s="73"/>
      <c r="D28" s="74"/>
      <c r="E28" s="74"/>
      <c r="F28" s="74"/>
      <c r="G28" s="74"/>
      <c r="H28" s="74"/>
      <c r="I28" s="75"/>
      <c r="J28" s="7"/>
    </row>
    <row r="29" spans="2:14" ht="17.45" customHeight="1" thickBot="1" x14ac:dyDescent="0.25">
      <c r="B29" s="5"/>
      <c r="C29" s="76"/>
      <c r="D29" s="77"/>
      <c r="E29" s="77"/>
      <c r="F29" s="77"/>
      <c r="G29" s="77"/>
      <c r="H29" s="77"/>
      <c r="I29" s="78"/>
      <c r="J29" s="7"/>
    </row>
    <row r="30" spans="2:14" ht="15" thickBot="1" x14ac:dyDescent="0.25">
      <c r="B30" s="5"/>
      <c r="C30" s="6"/>
      <c r="D30" s="6"/>
      <c r="E30" s="6"/>
      <c r="F30" s="6"/>
      <c r="G30" s="6"/>
      <c r="H30" s="6"/>
      <c r="I30" s="6"/>
      <c r="J30" s="7"/>
    </row>
    <row r="31" spans="2:14" ht="15" customHeight="1" x14ac:dyDescent="0.2">
      <c r="B31" s="5"/>
      <c r="C31" s="24" t="s">
        <v>15</v>
      </c>
      <c r="D31" s="25"/>
      <c r="E31" s="79" t="s">
        <v>8</v>
      </c>
      <c r="F31" s="80"/>
      <c r="G31" s="80"/>
      <c r="H31" s="80"/>
      <c r="I31" s="81"/>
      <c r="J31" s="7"/>
    </row>
    <row r="32" spans="2:14" ht="15" customHeight="1" x14ac:dyDescent="0.2">
      <c r="B32" s="5"/>
      <c r="C32" s="26"/>
      <c r="D32" s="27"/>
      <c r="E32" s="82"/>
      <c r="F32" s="83"/>
      <c r="G32" s="83"/>
      <c r="H32" s="83"/>
      <c r="I32" s="84"/>
      <c r="J32" s="7"/>
    </row>
    <row r="33" spans="2:10" ht="15" customHeight="1" x14ac:dyDescent="0.2">
      <c r="B33" s="12"/>
      <c r="C33" s="26"/>
      <c r="D33" s="27"/>
      <c r="E33" s="82"/>
      <c r="F33" s="83"/>
      <c r="G33" s="83"/>
      <c r="H33" s="83"/>
      <c r="I33" s="84"/>
      <c r="J33" s="7"/>
    </row>
    <row r="34" spans="2:10" ht="15" customHeight="1" x14ac:dyDescent="0.2">
      <c r="B34" s="5"/>
      <c r="C34" s="26"/>
      <c r="D34" s="27"/>
      <c r="E34" s="82"/>
      <c r="F34" s="83"/>
      <c r="G34" s="83"/>
      <c r="H34" s="83"/>
      <c r="I34" s="84"/>
      <c r="J34" s="7"/>
    </row>
    <row r="35" spans="2:10" ht="15.75" customHeight="1" thickBot="1" x14ac:dyDescent="0.25">
      <c r="B35" s="5"/>
      <c r="C35" s="28"/>
      <c r="D35" s="29"/>
      <c r="E35" s="85"/>
      <c r="F35" s="86"/>
      <c r="G35" s="86"/>
      <c r="H35" s="86"/>
      <c r="I35" s="87"/>
      <c r="J35" s="7"/>
    </row>
    <row r="36" spans="2:10" ht="15.75" customHeight="1" thickBot="1" x14ac:dyDescent="0.25">
      <c r="B36" s="8"/>
      <c r="C36" s="13"/>
      <c r="D36" s="9"/>
      <c r="E36" s="9"/>
      <c r="F36" s="9"/>
      <c r="G36" s="9"/>
      <c r="H36" s="9"/>
      <c r="I36" s="54"/>
      <c r="J36" s="55"/>
    </row>
  </sheetData>
  <mergeCells count="15">
    <mergeCell ref="I36:J36"/>
    <mergeCell ref="D20:E20"/>
    <mergeCell ref="D23:E23"/>
    <mergeCell ref="B2:B3"/>
    <mergeCell ref="J2:J3"/>
    <mergeCell ref="C2:I2"/>
    <mergeCell ref="H3:I3"/>
    <mergeCell ref="D3:G3"/>
    <mergeCell ref="C9:E11"/>
    <mergeCell ref="D17:E17"/>
    <mergeCell ref="C26:I29"/>
    <mergeCell ref="E31:I35"/>
    <mergeCell ref="C15:C17"/>
    <mergeCell ref="C18:C20"/>
    <mergeCell ref="C21:C23"/>
  </mergeCells>
  <pageMargins left="0.39370078740157483" right="0.39370078740157483" top="0.78740157480314965" bottom="0.39370078740157483" header="0.31496062992125984" footer="0.31496062992125984"/>
  <pageSetup scale="75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33"/>
  <sheetViews>
    <sheetView showGridLines="0" topLeftCell="A7" workbookViewId="0">
      <selection activeCell="F20" sqref="F20"/>
    </sheetView>
  </sheetViews>
  <sheetFormatPr baseColWidth="10" defaultColWidth="11.42578125" defaultRowHeight="14.25" x14ac:dyDescent="0.2"/>
  <cols>
    <col min="1" max="1" width="1.85546875" style="1" customWidth="1"/>
    <col min="2" max="2" width="12.42578125" style="1" customWidth="1"/>
    <col min="3" max="3" width="25.85546875" style="1" customWidth="1"/>
    <col min="4" max="4" width="41.7109375" style="1" customWidth="1"/>
    <col min="5" max="5" width="14" style="1" customWidth="1"/>
    <col min="6" max="6" width="16.28515625" style="1" customWidth="1"/>
    <col min="7" max="7" width="15.140625" style="1" customWidth="1"/>
    <col min="8" max="8" width="13.28515625" style="1" customWidth="1"/>
    <col min="9" max="9" width="18" style="1" customWidth="1"/>
    <col min="10" max="10" width="14.28515625" style="1" customWidth="1"/>
    <col min="11" max="11" width="12.28515625" style="1" customWidth="1"/>
    <col min="12" max="12" width="13.28515625" style="1" customWidth="1"/>
    <col min="13" max="13" width="13.42578125" style="1" customWidth="1"/>
    <col min="14" max="16" width="11.42578125" style="1" customWidth="1"/>
    <col min="17" max="17" width="11.42578125" style="1"/>
    <col min="18" max="18" width="12.28515625" style="39" bestFit="1" customWidth="1"/>
    <col min="19" max="16384" width="11.42578125" style="1"/>
  </cols>
  <sheetData>
    <row r="1" spans="2:18" ht="15" thickBot="1" x14ac:dyDescent="0.25"/>
    <row r="2" spans="2:18" customFormat="1" ht="32.450000000000003" customHeight="1" x14ac:dyDescent="0.25">
      <c r="B2" s="58"/>
      <c r="C2" s="62" t="s">
        <v>18</v>
      </c>
      <c r="D2" s="63"/>
      <c r="E2" s="63"/>
      <c r="F2" s="63"/>
      <c r="G2" s="63"/>
      <c r="H2" s="63"/>
      <c r="I2" s="64"/>
      <c r="J2" s="60"/>
    </row>
    <row r="3" spans="2:18" customFormat="1" ht="15.75" thickBot="1" x14ac:dyDescent="0.3">
      <c r="B3" s="59"/>
      <c r="C3" s="42" t="s">
        <v>16</v>
      </c>
      <c r="D3" s="65" t="s">
        <v>17</v>
      </c>
      <c r="E3" s="65"/>
      <c r="F3" s="65"/>
      <c r="G3" s="65"/>
      <c r="H3" s="65" t="s">
        <v>19</v>
      </c>
      <c r="I3" s="66"/>
      <c r="J3" s="61"/>
      <c r="L3" s="41"/>
    </row>
    <row r="4" spans="2:18" x14ac:dyDescent="0.2">
      <c r="B4" s="5"/>
      <c r="C4" s="6"/>
      <c r="D4" s="6"/>
      <c r="E4" s="6"/>
      <c r="F4" s="6"/>
      <c r="G4" s="6"/>
      <c r="H4" s="6"/>
      <c r="I4" s="6"/>
      <c r="J4" s="7"/>
    </row>
    <row r="5" spans="2:18" x14ac:dyDescent="0.2">
      <c r="B5" s="5"/>
      <c r="C5" s="6"/>
      <c r="D5" s="6"/>
      <c r="E5" s="6"/>
      <c r="F5" s="6"/>
      <c r="G5" s="6"/>
      <c r="H5" s="6"/>
      <c r="I5" s="6"/>
      <c r="J5" s="7"/>
    </row>
    <row r="6" spans="2:18" ht="15" x14ac:dyDescent="0.25">
      <c r="B6" s="5"/>
      <c r="C6" s="33" t="s">
        <v>29</v>
      </c>
      <c r="D6" s="6"/>
      <c r="E6" s="14" t="s">
        <v>10</v>
      </c>
      <c r="F6" s="15" t="s">
        <v>11</v>
      </c>
      <c r="G6" s="15"/>
      <c r="H6" s="15"/>
      <c r="I6" s="6"/>
      <c r="J6" s="7"/>
    </row>
    <row r="7" spans="2:18" ht="15" thickBo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8" ht="15" x14ac:dyDescent="0.25">
      <c r="B8" s="5"/>
      <c r="C8" s="11" t="s">
        <v>9</v>
      </c>
      <c r="D8" s="3"/>
      <c r="E8" s="4"/>
      <c r="F8" s="2" t="s">
        <v>0</v>
      </c>
      <c r="G8" s="3"/>
      <c r="H8" s="3"/>
      <c r="I8" s="4"/>
      <c r="J8" s="7"/>
    </row>
    <row r="9" spans="2:18" ht="14.25" customHeight="1" x14ac:dyDescent="0.2">
      <c r="B9" s="5"/>
      <c r="C9" s="67" t="s">
        <v>31</v>
      </c>
      <c r="D9" s="68"/>
      <c r="E9" s="69"/>
      <c r="F9" s="5"/>
      <c r="G9" s="6"/>
      <c r="H9" s="6"/>
      <c r="I9" s="7"/>
      <c r="J9" s="7"/>
    </row>
    <row r="10" spans="2:18" ht="14.45" customHeight="1" x14ac:dyDescent="0.2">
      <c r="B10" s="5"/>
      <c r="C10" s="67"/>
      <c r="D10" s="68"/>
      <c r="E10" s="69"/>
      <c r="F10" s="5" t="s">
        <v>1</v>
      </c>
      <c r="G10" s="6"/>
      <c r="H10" s="6"/>
      <c r="I10" s="7"/>
      <c r="J10" s="7"/>
    </row>
    <row r="11" spans="2:18" ht="15" customHeight="1" thickBot="1" x14ac:dyDescent="0.25">
      <c r="B11" s="5"/>
      <c r="C11" s="70"/>
      <c r="D11" s="71"/>
      <c r="E11" s="72"/>
      <c r="F11" s="8"/>
      <c r="G11" s="9"/>
      <c r="H11" s="9"/>
      <c r="I11" s="10"/>
      <c r="J11" s="7"/>
    </row>
    <row r="12" spans="2:18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18" ht="15" thickBot="1" x14ac:dyDescent="0.25">
      <c r="B13" s="5"/>
      <c r="C13" s="6"/>
      <c r="D13" s="6"/>
      <c r="E13" s="6"/>
      <c r="F13" s="6"/>
      <c r="G13" s="6"/>
      <c r="H13" s="6"/>
      <c r="I13" s="6"/>
      <c r="J13" s="7"/>
    </row>
    <row r="14" spans="2:18" ht="16.5" thickBot="1" x14ac:dyDescent="0.25">
      <c r="B14" s="5"/>
      <c r="C14" s="16" t="s">
        <v>6</v>
      </c>
      <c r="D14" s="17" t="s">
        <v>2</v>
      </c>
      <c r="E14" s="18" t="s">
        <v>3</v>
      </c>
      <c r="F14" s="18" t="s">
        <v>4</v>
      </c>
      <c r="G14" s="19" t="s">
        <v>13</v>
      </c>
      <c r="H14" s="19" t="s">
        <v>12</v>
      </c>
      <c r="I14" s="20" t="s">
        <v>5</v>
      </c>
      <c r="J14" s="7"/>
    </row>
    <row r="15" spans="2:18" ht="52.9" customHeight="1" thickBot="1" x14ac:dyDescent="0.25">
      <c r="B15" s="5"/>
      <c r="C15" s="91" t="s">
        <v>20</v>
      </c>
      <c r="D15" s="36" t="str">
        <f>C9</f>
        <v>IMPRESIÓN SOBRE VINILO A COLOR, 3 PANELES CON INSTALACIÓN PARA STAND DIVULGATIVO DEL FNFP</v>
      </c>
      <c r="E15" s="37">
        <v>1</v>
      </c>
      <c r="F15" s="34">
        <v>570000</v>
      </c>
      <c r="G15" s="34">
        <f>F15*E15</f>
        <v>570000</v>
      </c>
      <c r="H15" s="34">
        <f>G15*0.19</f>
        <v>108300</v>
      </c>
      <c r="I15" s="35">
        <f>H15+G15</f>
        <v>678300</v>
      </c>
      <c r="J15" s="7"/>
    </row>
    <row r="16" spans="2:18" s="23" customFormat="1" ht="15.75" thickBot="1" x14ac:dyDescent="0.3">
      <c r="B16" s="21"/>
      <c r="C16" s="92"/>
      <c r="D16" s="56" t="s">
        <v>14</v>
      </c>
      <c r="E16" s="57"/>
      <c r="F16" s="30">
        <f>SUM(F15)</f>
        <v>570000</v>
      </c>
      <c r="G16" s="30">
        <f t="shared" ref="G16:I16" si="0">SUM(G15)</f>
        <v>570000</v>
      </c>
      <c r="H16" s="30">
        <f t="shared" si="0"/>
        <v>108300</v>
      </c>
      <c r="I16" s="30">
        <f t="shared" si="0"/>
        <v>678300</v>
      </c>
      <c r="J16" s="22"/>
      <c r="M16" s="31"/>
      <c r="N16" s="1"/>
      <c r="R16" s="40"/>
    </row>
    <row r="17" spans="2:18" ht="55.9" customHeight="1" thickBot="1" x14ac:dyDescent="0.25">
      <c r="B17" s="5"/>
      <c r="C17" s="91" t="s">
        <v>21</v>
      </c>
      <c r="D17" s="38" t="str">
        <f>D15</f>
        <v>IMPRESIÓN SOBRE VINILO A COLOR, 3 PANELES CON INSTALACIÓN PARA STAND DIVULGATIVO DEL FNFP</v>
      </c>
      <c r="E17" s="37">
        <v>1</v>
      </c>
      <c r="F17" s="34">
        <v>683100</v>
      </c>
      <c r="G17" s="34">
        <f>(F17*E17)+(F17*0.12)</f>
        <v>765072</v>
      </c>
      <c r="H17" s="34">
        <f>G17*0.19</f>
        <v>145363.68</v>
      </c>
      <c r="I17" s="35">
        <f>H17+G17</f>
        <v>910435.67999999993</v>
      </c>
      <c r="J17" s="7"/>
      <c r="K17" s="32"/>
    </row>
    <row r="18" spans="2:18" s="23" customFormat="1" ht="15.75" thickBot="1" x14ac:dyDescent="0.3">
      <c r="B18" s="21"/>
      <c r="C18" s="92"/>
      <c r="D18" s="56" t="s">
        <v>14</v>
      </c>
      <c r="E18" s="57"/>
      <c r="F18" s="30">
        <f>SUM(F17)</f>
        <v>683100</v>
      </c>
      <c r="G18" s="30">
        <f t="shared" ref="G18" si="1">SUM(G17)</f>
        <v>765072</v>
      </c>
      <c r="H18" s="30">
        <f t="shared" ref="H18" si="2">SUM(H17)</f>
        <v>145363.68</v>
      </c>
      <c r="I18" s="30">
        <f t="shared" ref="I18" si="3">SUM(I17)</f>
        <v>910435.67999999993</v>
      </c>
      <c r="J18" s="22"/>
      <c r="K18" s="31"/>
      <c r="R18" s="40"/>
    </row>
    <row r="19" spans="2:18" ht="55.9" customHeight="1" thickBot="1" x14ac:dyDescent="0.25">
      <c r="B19" s="5"/>
      <c r="C19" s="93" t="s">
        <v>22</v>
      </c>
      <c r="D19" s="38" t="str">
        <f>D17</f>
        <v>IMPRESIÓN SOBRE VINILO A COLOR, 3 PANELES CON INSTALACIÓN PARA STAND DIVULGATIVO DEL FNFP</v>
      </c>
      <c r="E19" s="37">
        <v>1</v>
      </c>
      <c r="F19" s="34">
        <v>960000</v>
      </c>
      <c r="G19" s="34">
        <f>F19*E19</f>
        <v>960000</v>
      </c>
      <c r="H19" s="34">
        <f>G19*0.19</f>
        <v>182400</v>
      </c>
      <c r="I19" s="35">
        <f>H19+G19</f>
        <v>1142400</v>
      </c>
      <c r="J19" s="7"/>
    </row>
    <row r="20" spans="2:18" ht="15" customHeight="1" thickBot="1" x14ac:dyDescent="0.25">
      <c r="B20" s="5"/>
      <c r="C20" s="92"/>
      <c r="D20" s="56" t="s">
        <v>14</v>
      </c>
      <c r="E20" s="57"/>
      <c r="F20" s="30">
        <f>SUM(F19)</f>
        <v>960000</v>
      </c>
      <c r="G20" s="30">
        <f t="shared" ref="G20" si="4">SUM(G19)</f>
        <v>960000</v>
      </c>
      <c r="H20" s="30">
        <f t="shared" ref="H20" si="5">SUM(H19)</f>
        <v>182400</v>
      </c>
      <c r="I20" s="30">
        <f t="shared" ref="I20" si="6">SUM(I19)</f>
        <v>1142400</v>
      </c>
      <c r="J20" s="7"/>
      <c r="L20" s="39"/>
    </row>
    <row r="21" spans="2:18" ht="15" thickBot="1" x14ac:dyDescent="0.25">
      <c r="B21" s="5"/>
      <c r="C21" s="6"/>
      <c r="D21" s="6"/>
      <c r="E21" s="6"/>
      <c r="F21" s="6"/>
      <c r="G21" s="6"/>
      <c r="H21" s="6"/>
      <c r="I21" s="6"/>
      <c r="J21" s="7"/>
      <c r="L21" s="39"/>
    </row>
    <row r="22" spans="2:18" ht="15" x14ac:dyDescent="0.25">
      <c r="B22" s="5"/>
      <c r="C22" s="11" t="s">
        <v>7</v>
      </c>
      <c r="D22" s="3"/>
      <c r="E22" s="3"/>
      <c r="F22" s="3"/>
      <c r="G22" s="3"/>
      <c r="H22" s="3"/>
      <c r="I22" s="4"/>
      <c r="J22" s="7"/>
      <c r="L22" s="39"/>
    </row>
    <row r="23" spans="2:18" ht="17.45" customHeight="1" x14ac:dyDescent="0.2">
      <c r="B23" s="5"/>
      <c r="C23" s="73" t="s">
        <v>32</v>
      </c>
      <c r="D23" s="74"/>
      <c r="E23" s="74"/>
      <c r="F23" s="74"/>
      <c r="G23" s="74"/>
      <c r="H23" s="74"/>
      <c r="I23" s="75"/>
      <c r="J23" s="7"/>
    </row>
    <row r="24" spans="2:18" ht="17.45" customHeight="1" x14ac:dyDescent="0.2">
      <c r="B24" s="5"/>
      <c r="C24" s="73"/>
      <c r="D24" s="74"/>
      <c r="E24" s="74"/>
      <c r="F24" s="74"/>
      <c r="G24" s="74"/>
      <c r="H24" s="74"/>
      <c r="I24" s="75"/>
      <c r="J24" s="7"/>
    </row>
    <row r="25" spans="2:18" ht="17.45" customHeight="1" x14ac:dyDescent="0.2">
      <c r="B25" s="5"/>
      <c r="C25" s="73"/>
      <c r="D25" s="74"/>
      <c r="E25" s="74"/>
      <c r="F25" s="74"/>
      <c r="G25" s="74"/>
      <c r="H25" s="74"/>
      <c r="I25" s="75"/>
      <c r="J25" s="7"/>
    </row>
    <row r="26" spans="2:18" ht="17.45" customHeight="1" thickBot="1" x14ac:dyDescent="0.25">
      <c r="B26" s="5"/>
      <c r="C26" s="76"/>
      <c r="D26" s="77"/>
      <c r="E26" s="77"/>
      <c r="F26" s="77"/>
      <c r="G26" s="77"/>
      <c r="H26" s="77"/>
      <c r="I26" s="78"/>
      <c r="J26" s="7"/>
    </row>
    <row r="27" spans="2:18" ht="15" thickBot="1" x14ac:dyDescent="0.25">
      <c r="B27" s="5"/>
      <c r="C27" s="6"/>
      <c r="D27" s="6"/>
      <c r="E27" s="6"/>
      <c r="F27" s="6"/>
      <c r="G27" s="6"/>
      <c r="H27" s="6"/>
      <c r="I27" s="6"/>
      <c r="J27" s="7"/>
    </row>
    <row r="28" spans="2:18" ht="15" customHeight="1" x14ac:dyDescent="0.2">
      <c r="B28" s="5"/>
      <c r="C28" s="24" t="s">
        <v>15</v>
      </c>
      <c r="D28" s="25"/>
      <c r="E28" s="79" t="s">
        <v>8</v>
      </c>
      <c r="F28" s="80"/>
      <c r="G28" s="80"/>
      <c r="H28" s="80"/>
      <c r="I28" s="81"/>
      <c r="J28" s="7"/>
    </row>
    <row r="29" spans="2:18" ht="15" customHeight="1" x14ac:dyDescent="0.2">
      <c r="B29" s="5"/>
      <c r="C29" s="26"/>
      <c r="D29" s="27"/>
      <c r="E29" s="82"/>
      <c r="F29" s="83"/>
      <c r="G29" s="83"/>
      <c r="H29" s="83"/>
      <c r="I29" s="84"/>
      <c r="J29" s="7"/>
    </row>
    <row r="30" spans="2:18" ht="15" customHeight="1" x14ac:dyDescent="0.2">
      <c r="B30" s="12"/>
      <c r="C30" s="26"/>
      <c r="D30" s="27"/>
      <c r="E30" s="82"/>
      <c r="F30" s="83"/>
      <c r="G30" s="83"/>
      <c r="H30" s="83"/>
      <c r="I30" s="84"/>
      <c r="J30" s="7"/>
    </row>
    <row r="31" spans="2:18" ht="15" customHeight="1" x14ac:dyDescent="0.2">
      <c r="B31" s="5"/>
      <c r="C31" s="26"/>
      <c r="D31" s="27"/>
      <c r="E31" s="82"/>
      <c r="F31" s="83"/>
      <c r="G31" s="83"/>
      <c r="H31" s="83"/>
      <c r="I31" s="84"/>
      <c r="J31" s="7"/>
    </row>
    <row r="32" spans="2:18" ht="15.75" customHeight="1" thickBot="1" x14ac:dyDescent="0.25">
      <c r="B32" s="5"/>
      <c r="C32" s="28"/>
      <c r="D32" s="29"/>
      <c r="E32" s="85"/>
      <c r="F32" s="86"/>
      <c r="G32" s="86"/>
      <c r="H32" s="86"/>
      <c r="I32" s="87"/>
      <c r="J32" s="7"/>
    </row>
    <row r="33" spans="2:10" ht="15.75" customHeight="1" thickBot="1" x14ac:dyDescent="0.25">
      <c r="B33" s="8"/>
      <c r="C33" s="13"/>
      <c r="D33" s="9"/>
      <c r="E33" s="9"/>
      <c r="F33" s="9"/>
      <c r="G33" s="9"/>
      <c r="H33" s="9"/>
      <c r="I33" s="54"/>
      <c r="J33" s="55"/>
    </row>
  </sheetData>
  <mergeCells count="15">
    <mergeCell ref="C9:E11"/>
    <mergeCell ref="B2:B3"/>
    <mergeCell ref="C2:I2"/>
    <mergeCell ref="J2:J3"/>
    <mergeCell ref="D3:G3"/>
    <mergeCell ref="H3:I3"/>
    <mergeCell ref="C23:I26"/>
    <mergeCell ref="E28:I32"/>
    <mergeCell ref="I33:J33"/>
    <mergeCell ref="C15:C16"/>
    <mergeCell ref="D16:E16"/>
    <mergeCell ref="C17:C18"/>
    <mergeCell ref="D18:E18"/>
    <mergeCell ref="C19:C20"/>
    <mergeCell ref="D20:E20"/>
  </mergeCells>
  <pageMargins left="0.39370078740157483" right="0.39370078740157483" top="0.78740157480314965" bottom="0.39370078740157483" header="0.31496062992125984" footer="0.31496062992125984"/>
  <pageSetup scale="7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3"/>
  <sheetViews>
    <sheetView showGridLines="0" workbookViewId="0">
      <selection activeCell="L12" sqref="L12"/>
    </sheetView>
  </sheetViews>
  <sheetFormatPr baseColWidth="10" defaultColWidth="11.42578125" defaultRowHeight="14.25" x14ac:dyDescent="0.2"/>
  <cols>
    <col min="1" max="1" width="1.85546875" style="1" customWidth="1"/>
    <col min="2" max="2" width="12.42578125" style="1" customWidth="1"/>
    <col min="3" max="3" width="25.85546875" style="1" customWidth="1"/>
    <col min="4" max="4" width="41.7109375" style="1" customWidth="1"/>
    <col min="5" max="5" width="14" style="1" customWidth="1"/>
    <col min="6" max="6" width="16.28515625" style="1" customWidth="1"/>
    <col min="7" max="7" width="15.140625" style="1" customWidth="1"/>
    <col min="8" max="8" width="13.28515625" style="1" customWidth="1"/>
    <col min="9" max="9" width="18" style="1" customWidth="1"/>
    <col min="10" max="10" width="14.28515625" style="1" customWidth="1"/>
    <col min="11" max="11" width="12.28515625" style="1" customWidth="1"/>
    <col min="12" max="12" width="13.28515625" style="1" customWidth="1"/>
    <col min="13" max="14" width="11.42578125" style="1" customWidth="1"/>
    <col min="15" max="15" width="11.42578125" style="1"/>
    <col min="16" max="16" width="12.28515625" style="39" bestFit="1" customWidth="1"/>
    <col min="17" max="16384" width="11.42578125" style="1"/>
  </cols>
  <sheetData>
    <row r="1" spans="2:16" ht="15" thickBot="1" x14ac:dyDescent="0.25"/>
    <row r="2" spans="2:16" customFormat="1" ht="32.450000000000003" customHeight="1" x14ac:dyDescent="0.25">
      <c r="B2" s="58"/>
      <c r="C2" s="62" t="s">
        <v>18</v>
      </c>
      <c r="D2" s="63"/>
      <c r="E2" s="63"/>
      <c r="F2" s="63"/>
      <c r="G2" s="63"/>
      <c r="H2" s="63"/>
      <c r="I2" s="64"/>
      <c r="J2" s="60"/>
    </row>
    <row r="3" spans="2:16" customFormat="1" ht="15.75" thickBot="1" x14ac:dyDescent="0.3">
      <c r="B3" s="59"/>
      <c r="C3" s="42" t="s">
        <v>16</v>
      </c>
      <c r="D3" s="65" t="s">
        <v>17</v>
      </c>
      <c r="E3" s="65"/>
      <c r="F3" s="65"/>
      <c r="G3" s="65"/>
      <c r="H3" s="65" t="s">
        <v>19</v>
      </c>
      <c r="I3" s="66"/>
      <c r="J3" s="61"/>
      <c r="L3" s="41"/>
    </row>
    <row r="4" spans="2:16" x14ac:dyDescent="0.2">
      <c r="B4" s="5"/>
      <c r="C4" s="6"/>
      <c r="D4" s="6"/>
      <c r="E4" s="6"/>
      <c r="F4" s="6"/>
      <c r="G4" s="6"/>
      <c r="H4" s="6"/>
      <c r="I4" s="6"/>
      <c r="J4" s="7"/>
    </row>
    <row r="5" spans="2:16" x14ac:dyDescent="0.2">
      <c r="B5" s="5"/>
      <c r="C5" s="6"/>
      <c r="D5" s="6"/>
      <c r="E5" s="6"/>
      <c r="F5" s="6"/>
      <c r="G5" s="6"/>
      <c r="H5" s="6"/>
      <c r="I5" s="6"/>
      <c r="J5" s="7"/>
    </row>
    <row r="6" spans="2:16" ht="15" x14ac:dyDescent="0.25">
      <c r="B6" s="5"/>
      <c r="C6" s="33" t="s">
        <v>34</v>
      </c>
      <c r="D6" s="6"/>
      <c r="E6" s="14" t="s">
        <v>10</v>
      </c>
      <c r="F6" s="15" t="s">
        <v>11</v>
      </c>
      <c r="G6" s="15"/>
      <c r="H6" s="15"/>
      <c r="I6" s="6"/>
      <c r="J6" s="7"/>
    </row>
    <row r="7" spans="2:16" ht="15" thickBo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6" ht="15" x14ac:dyDescent="0.25">
      <c r="B8" s="5"/>
      <c r="C8" s="11" t="s">
        <v>9</v>
      </c>
      <c r="D8" s="3"/>
      <c r="E8" s="4"/>
      <c r="F8" s="2" t="s">
        <v>0</v>
      </c>
      <c r="G8" s="3"/>
      <c r="H8" s="3"/>
      <c r="I8" s="4"/>
      <c r="J8" s="7"/>
    </row>
    <row r="9" spans="2:16" ht="14.25" customHeight="1" x14ac:dyDescent="0.2">
      <c r="B9" s="5"/>
      <c r="C9" s="67" t="s">
        <v>38</v>
      </c>
      <c r="D9" s="68"/>
      <c r="E9" s="69"/>
      <c r="F9" s="5"/>
      <c r="G9" s="6"/>
      <c r="H9" s="6"/>
      <c r="I9" s="7"/>
      <c r="J9" s="7"/>
    </row>
    <row r="10" spans="2:16" ht="14.45" customHeight="1" x14ac:dyDescent="0.2">
      <c r="B10" s="5"/>
      <c r="C10" s="67"/>
      <c r="D10" s="68"/>
      <c r="E10" s="69"/>
      <c r="F10" s="5" t="s">
        <v>1</v>
      </c>
      <c r="G10" s="6"/>
      <c r="H10" s="6"/>
      <c r="I10" s="7"/>
      <c r="J10" s="7"/>
    </row>
    <row r="11" spans="2:16" ht="15" customHeight="1" thickBot="1" x14ac:dyDescent="0.25">
      <c r="B11" s="5"/>
      <c r="C11" s="70"/>
      <c r="D11" s="71"/>
      <c r="E11" s="72"/>
      <c r="F11" s="8"/>
      <c r="G11" s="9"/>
      <c r="H11" s="9"/>
      <c r="I11" s="10"/>
      <c r="J11" s="7"/>
    </row>
    <row r="12" spans="2:16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16" ht="15" thickBot="1" x14ac:dyDescent="0.25">
      <c r="B13" s="5"/>
      <c r="C13" s="6"/>
      <c r="D13" s="6"/>
      <c r="E13" s="6"/>
      <c r="F13" s="6"/>
      <c r="G13" s="6"/>
      <c r="H13" s="6"/>
      <c r="I13" s="6"/>
      <c r="J13" s="7"/>
    </row>
    <row r="14" spans="2:16" ht="16.5" thickBot="1" x14ac:dyDescent="0.25">
      <c r="B14" s="5"/>
      <c r="C14" s="16" t="s">
        <v>6</v>
      </c>
      <c r="D14" s="17" t="s">
        <v>2</v>
      </c>
      <c r="E14" s="18" t="s">
        <v>3</v>
      </c>
      <c r="F14" s="18" t="s">
        <v>4</v>
      </c>
      <c r="G14" s="19" t="s">
        <v>13</v>
      </c>
      <c r="H14" s="19" t="s">
        <v>12</v>
      </c>
      <c r="I14" s="20" t="s">
        <v>5</v>
      </c>
      <c r="J14" s="7"/>
    </row>
    <row r="15" spans="2:16" ht="52.9" customHeight="1" thickBot="1" x14ac:dyDescent="0.25">
      <c r="B15" s="5"/>
      <c r="C15" s="91" t="s">
        <v>35</v>
      </c>
      <c r="D15" s="36" t="str">
        <f>C9</f>
        <v>ALIMENTACIÓN PARA LA CAPACITANCIÓN DE RECAUDO SEMESTRAL DEL 21 AL 24 DE AGOSTO DE L 2018</v>
      </c>
      <c r="E15" s="37">
        <v>1</v>
      </c>
      <c r="F15" s="34">
        <v>3042000</v>
      </c>
      <c r="G15" s="34">
        <f>F15*E15</f>
        <v>3042000</v>
      </c>
      <c r="H15" s="34"/>
      <c r="I15" s="35">
        <f>H15+G15</f>
        <v>3042000</v>
      </c>
      <c r="J15" s="7"/>
    </row>
    <row r="16" spans="2:16" s="23" customFormat="1" ht="15.75" thickBot="1" x14ac:dyDescent="0.3">
      <c r="B16" s="21"/>
      <c r="C16" s="92"/>
      <c r="D16" s="56" t="s">
        <v>14</v>
      </c>
      <c r="E16" s="57"/>
      <c r="F16" s="30">
        <f>SUM(F15)</f>
        <v>3042000</v>
      </c>
      <c r="G16" s="30">
        <f t="shared" ref="G16:I16" si="0">SUM(G15)</f>
        <v>3042000</v>
      </c>
      <c r="H16" s="30">
        <f t="shared" si="0"/>
        <v>0</v>
      </c>
      <c r="I16" s="30">
        <f t="shared" si="0"/>
        <v>3042000</v>
      </c>
      <c r="J16" s="22"/>
      <c r="P16" s="40"/>
    </row>
    <row r="17" spans="2:16" ht="55.9" customHeight="1" thickBot="1" x14ac:dyDescent="0.25">
      <c r="B17" s="5"/>
      <c r="C17" s="91" t="s">
        <v>36</v>
      </c>
      <c r="D17" s="38" t="str">
        <f>D15</f>
        <v>ALIMENTACIÓN PARA LA CAPACITANCIÓN DE RECAUDO SEMESTRAL DEL 21 AL 24 DE AGOSTO DE L 2018</v>
      </c>
      <c r="E17" s="37">
        <v>1</v>
      </c>
      <c r="F17" s="34">
        <v>4673148.1481481483</v>
      </c>
      <c r="G17" s="34">
        <v>4673148.1481481483</v>
      </c>
      <c r="H17" s="34">
        <v>341851.84</v>
      </c>
      <c r="I17" s="35">
        <v>5014999.9881481482</v>
      </c>
      <c r="J17" s="7"/>
      <c r="K17" s="32"/>
    </row>
    <row r="18" spans="2:16" s="23" customFormat="1" ht="15.75" thickBot="1" x14ac:dyDescent="0.3">
      <c r="B18" s="21"/>
      <c r="C18" s="92"/>
      <c r="D18" s="56" t="s">
        <v>14</v>
      </c>
      <c r="E18" s="57"/>
      <c r="F18" s="30">
        <f>SUM(F17)</f>
        <v>4673148.1481481483</v>
      </c>
      <c r="G18" s="30">
        <f t="shared" ref="G18:I18" si="1">SUM(G17)</f>
        <v>4673148.1481481483</v>
      </c>
      <c r="H18" s="30">
        <f t="shared" si="1"/>
        <v>341851.84</v>
      </c>
      <c r="I18" s="30">
        <f t="shared" si="1"/>
        <v>5014999.9881481482</v>
      </c>
      <c r="J18" s="22"/>
      <c r="K18" s="31"/>
      <c r="P18" s="40"/>
    </row>
    <row r="19" spans="2:16" ht="55.9" customHeight="1" thickBot="1" x14ac:dyDescent="0.25">
      <c r="B19" s="5"/>
      <c r="C19" s="93" t="s">
        <v>39</v>
      </c>
      <c r="D19" s="38" t="str">
        <f>D17</f>
        <v>ALIMENTACIÓN PARA LA CAPACITANCIÓN DE RECAUDO SEMESTRAL DEL 21 AL 24 DE AGOSTO DE L 2018</v>
      </c>
      <c r="E19" s="37">
        <v>1</v>
      </c>
      <c r="F19" s="34">
        <v>3971111.111111111</v>
      </c>
      <c r="G19" s="34">
        <v>3971111.111111111</v>
      </c>
      <c r="H19" s="34">
        <v>288888.88888888888</v>
      </c>
      <c r="I19" s="35">
        <v>4260000</v>
      </c>
      <c r="J19" s="7"/>
    </row>
    <row r="20" spans="2:16" ht="15" customHeight="1" thickBot="1" x14ac:dyDescent="0.25">
      <c r="B20" s="5"/>
      <c r="C20" s="92"/>
      <c r="D20" s="56" t="s">
        <v>14</v>
      </c>
      <c r="E20" s="57"/>
      <c r="F20" s="30">
        <f>SUM(F19)</f>
        <v>3971111.111111111</v>
      </c>
      <c r="G20" s="30">
        <f t="shared" ref="G20:I20" si="2">SUM(G19)</f>
        <v>3971111.111111111</v>
      </c>
      <c r="H20" s="30">
        <f t="shared" si="2"/>
        <v>288888.88888888888</v>
      </c>
      <c r="I20" s="30">
        <f t="shared" si="2"/>
        <v>4260000</v>
      </c>
      <c r="J20" s="7"/>
      <c r="L20" s="39"/>
    </row>
    <row r="21" spans="2:16" ht="15" thickBot="1" x14ac:dyDescent="0.25">
      <c r="B21" s="5"/>
      <c r="C21" s="6"/>
      <c r="D21" s="6"/>
      <c r="E21" s="6"/>
      <c r="F21" s="6"/>
      <c r="G21" s="6"/>
      <c r="H21" s="6"/>
      <c r="I21" s="6"/>
      <c r="J21" s="7"/>
      <c r="L21" s="39"/>
    </row>
    <row r="22" spans="2:16" ht="15" x14ac:dyDescent="0.25">
      <c r="B22" s="5"/>
      <c r="C22" s="11" t="s">
        <v>7</v>
      </c>
      <c r="D22" s="3"/>
      <c r="E22" s="3"/>
      <c r="F22" s="3"/>
      <c r="G22" s="3"/>
      <c r="H22" s="3"/>
      <c r="I22" s="4"/>
      <c r="J22" s="7"/>
      <c r="L22" s="39"/>
    </row>
    <row r="23" spans="2:16" ht="17.45" customHeight="1" x14ac:dyDescent="0.2">
      <c r="B23" s="5"/>
      <c r="C23" s="73" t="s">
        <v>37</v>
      </c>
      <c r="D23" s="74"/>
      <c r="E23" s="74"/>
      <c r="F23" s="74"/>
      <c r="G23" s="74"/>
      <c r="H23" s="74"/>
      <c r="I23" s="75"/>
      <c r="J23" s="7"/>
    </row>
    <row r="24" spans="2:16" ht="17.45" customHeight="1" x14ac:dyDescent="0.2">
      <c r="B24" s="5"/>
      <c r="C24" s="73"/>
      <c r="D24" s="74"/>
      <c r="E24" s="74"/>
      <c r="F24" s="74"/>
      <c r="G24" s="74"/>
      <c r="H24" s="74"/>
      <c r="I24" s="75"/>
      <c r="J24" s="7"/>
    </row>
    <row r="25" spans="2:16" ht="17.45" customHeight="1" x14ac:dyDescent="0.2">
      <c r="B25" s="5"/>
      <c r="C25" s="73"/>
      <c r="D25" s="74"/>
      <c r="E25" s="74"/>
      <c r="F25" s="74"/>
      <c r="G25" s="74"/>
      <c r="H25" s="74"/>
      <c r="I25" s="75"/>
      <c r="J25" s="7"/>
    </row>
    <row r="26" spans="2:16" ht="17.45" customHeight="1" thickBot="1" x14ac:dyDescent="0.25">
      <c r="B26" s="5"/>
      <c r="C26" s="76"/>
      <c r="D26" s="77"/>
      <c r="E26" s="77"/>
      <c r="F26" s="77"/>
      <c r="G26" s="77"/>
      <c r="H26" s="77"/>
      <c r="I26" s="78"/>
      <c r="J26" s="7"/>
    </row>
    <row r="27" spans="2:16" ht="15" thickBot="1" x14ac:dyDescent="0.25">
      <c r="B27" s="5"/>
      <c r="C27" s="6"/>
      <c r="D27" s="6"/>
      <c r="E27" s="6"/>
      <c r="F27" s="6"/>
      <c r="G27" s="6"/>
      <c r="H27" s="6"/>
      <c r="I27" s="6"/>
      <c r="J27" s="7"/>
    </row>
    <row r="28" spans="2:16" ht="15" customHeight="1" x14ac:dyDescent="0.2">
      <c r="B28" s="5"/>
      <c r="C28" s="24" t="s">
        <v>15</v>
      </c>
      <c r="D28" s="25"/>
      <c r="E28" s="79" t="s">
        <v>8</v>
      </c>
      <c r="F28" s="80"/>
      <c r="G28" s="80"/>
      <c r="H28" s="80"/>
      <c r="I28" s="81"/>
      <c r="J28" s="7"/>
    </row>
    <row r="29" spans="2:16" ht="15" customHeight="1" x14ac:dyDescent="0.2">
      <c r="B29" s="5"/>
      <c r="C29" s="26"/>
      <c r="D29" s="27"/>
      <c r="E29" s="82"/>
      <c r="F29" s="83"/>
      <c r="G29" s="83"/>
      <c r="H29" s="83"/>
      <c r="I29" s="84"/>
      <c r="J29" s="7"/>
    </row>
    <row r="30" spans="2:16" ht="15" customHeight="1" x14ac:dyDescent="0.2">
      <c r="B30" s="12"/>
      <c r="C30" s="26"/>
      <c r="D30" s="27"/>
      <c r="E30" s="82"/>
      <c r="F30" s="83"/>
      <c r="G30" s="83"/>
      <c r="H30" s="83"/>
      <c r="I30" s="84"/>
      <c r="J30" s="7"/>
    </row>
    <row r="31" spans="2:16" ht="15" customHeight="1" x14ac:dyDescent="0.2">
      <c r="B31" s="5"/>
      <c r="C31" s="26"/>
      <c r="D31" s="27"/>
      <c r="E31" s="82"/>
      <c r="F31" s="83"/>
      <c r="G31" s="83"/>
      <c r="H31" s="83"/>
      <c r="I31" s="84"/>
      <c r="J31" s="7"/>
    </row>
    <row r="32" spans="2:16" ht="15.75" customHeight="1" thickBot="1" x14ac:dyDescent="0.25">
      <c r="B32" s="5"/>
      <c r="C32" s="28"/>
      <c r="D32" s="29"/>
      <c r="E32" s="85"/>
      <c r="F32" s="86"/>
      <c r="G32" s="86"/>
      <c r="H32" s="86"/>
      <c r="I32" s="87"/>
      <c r="J32" s="7"/>
    </row>
    <row r="33" spans="2:10" ht="15.75" customHeight="1" thickBot="1" x14ac:dyDescent="0.25">
      <c r="B33" s="8"/>
      <c r="C33" s="13"/>
      <c r="D33" s="9"/>
      <c r="E33" s="9"/>
      <c r="F33" s="9"/>
      <c r="G33" s="9"/>
      <c r="H33" s="9"/>
      <c r="I33" s="54"/>
      <c r="J33" s="55"/>
    </row>
  </sheetData>
  <mergeCells count="15">
    <mergeCell ref="C9:E11"/>
    <mergeCell ref="B2:B3"/>
    <mergeCell ref="C2:I2"/>
    <mergeCell ref="J2:J3"/>
    <mergeCell ref="D3:G3"/>
    <mergeCell ref="H3:I3"/>
    <mergeCell ref="C23:I26"/>
    <mergeCell ref="E28:I32"/>
    <mergeCell ref="I33:J33"/>
    <mergeCell ref="C15:C16"/>
    <mergeCell ref="D16:E16"/>
    <mergeCell ref="C17:C18"/>
    <mergeCell ref="D18:E18"/>
    <mergeCell ref="C19:C20"/>
    <mergeCell ref="D20:E20"/>
  </mergeCells>
  <pageMargins left="0.39370078740157483" right="0.39370078740157483" top="0.78740157480314965" bottom="0.39370078740157483" header="0.31496062992125984" footer="0.31496062992125984"/>
  <pageSetup scale="75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33"/>
  <sheetViews>
    <sheetView showGridLines="0" workbookViewId="0">
      <selection activeCell="F11" sqref="F11"/>
    </sheetView>
  </sheetViews>
  <sheetFormatPr baseColWidth="10" defaultColWidth="11.42578125" defaultRowHeight="14.25" x14ac:dyDescent="0.2"/>
  <cols>
    <col min="1" max="1" width="1.85546875" style="1" customWidth="1"/>
    <col min="2" max="2" width="12.42578125" style="1" customWidth="1"/>
    <col min="3" max="3" width="25.85546875" style="1" customWidth="1"/>
    <col min="4" max="4" width="41.7109375" style="1" customWidth="1"/>
    <col min="5" max="5" width="16.140625" style="1" customWidth="1"/>
    <col min="6" max="6" width="16.28515625" style="1" customWidth="1"/>
    <col min="7" max="7" width="15.140625" style="1" customWidth="1"/>
    <col min="8" max="8" width="13.28515625" style="1" customWidth="1"/>
    <col min="9" max="9" width="18" style="1" customWidth="1"/>
    <col min="10" max="10" width="14.28515625" style="1" customWidth="1"/>
    <col min="11" max="11" width="12.28515625" style="1" customWidth="1"/>
    <col min="12" max="12" width="13.28515625" style="1" customWidth="1"/>
    <col min="13" max="13" width="13.42578125" style="1" customWidth="1"/>
    <col min="14" max="16" width="11.42578125" style="1" customWidth="1"/>
    <col min="17" max="17" width="11.42578125" style="1"/>
    <col min="18" max="18" width="12.28515625" style="39" bestFit="1" customWidth="1"/>
    <col min="19" max="16384" width="11.42578125" style="1"/>
  </cols>
  <sheetData>
    <row r="1" spans="2:18" ht="15" thickBot="1" x14ac:dyDescent="0.25"/>
    <row r="2" spans="2:18" customFormat="1" ht="32.450000000000003" customHeight="1" x14ac:dyDescent="0.25">
      <c r="B2" s="58"/>
      <c r="C2" s="62" t="s">
        <v>18</v>
      </c>
      <c r="D2" s="63"/>
      <c r="E2" s="63"/>
      <c r="F2" s="63"/>
      <c r="G2" s="63"/>
      <c r="H2" s="63"/>
      <c r="I2" s="64"/>
      <c r="J2" s="60"/>
    </row>
    <row r="3" spans="2:18" customFormat="1" ht="15.75" thickBot="1" x14ac:dyDescent="0.3">
      <c r="B3" s="59"/>
      <c r="C3" s="42" t="s">
        <v>16</v>
      </c>
      <c r="D3" s="65" t="s">
        <v>47</v>
      </c>
      <c r="E3" s="65"/>
      <c r="F3" s="65"/>
      <c r="G3" s="65"/>
      <c r="H3" s="65" t="s">
        <v>19</v>
      </c>
      <c r="I3" s="66"/>
      <c r="J3" s="61"/>
      <c r="L3" s="41"/>
    </row>
    <row r="4" spans="2:18" x14ac:dyDescent="0.2">
      <c r="B4" s="5"/>
      <c r="C4" s="6"/>
      <c r="D4" s="6"/>
      <c r="E4" s="6"/>
      <c r="F4" s="6"/>
      <c r="G4" s="6"/>
      <c r="H4" s="6"/>
      <c r="I4" s="6"/>
      <c r="J4" s="7"/>
    </row>
    <row r="5" spans="2:18" x14ac:dyDescent="0.2">
      <c r="B5" s="5"/>
      <c r="C5" s="6"/>
      <c r="D5" s="6"/>
      <c r="E5" s="6"/>
      <c r="F5" s="6"/>
      <c r="G5" s="6"/>
      <c r="H5" s="6"/>
      <c r="I5" s="6"/>
      <c r="J5" s="7"/>
    </row>
    <row r="6" spans="2:18" ht="15" x14ac:dyDescent="0.25">
      <c r="B6" s="5"/>
      <c r="C6" s="33" t="s">
        <v>46</v>
      </c>
      <c r="D6" s="6"/>
      <c r="E6" s="14" t="s">
        <v>10</v>
      </c>
      <c r="F6" s="15" t="s">
        <v>11</v>
      </c>
      <c r="G6" s="15"/>
      <c r="H6" s="15"/>
      <c r="I6" s="6"/>
      <c r="J6" s="7"/>
    </row>
    <row r="7" spans="2:18" ht="15" thickBo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8" ht="15" x14ac:dyDescent="0.25">
      <c r="B8" s="5"/>
      <c r="C8" s="11" t="s">
        <v>9</v>
      </c>
      <c r="D8" s="3"/>
      <c r="E8" s="4"/>
      <c r="F8" s="2" t="s">
        <v>0</v>
      </c>
      <c r="G8" s="3"/>
      <c r="H8" s="3"/>
      <c r="I8" s="4"/>
      <c r="J8" s="7"/>
    </row>
    <row r="9" spans="2:18" ht="14.25" customHeight="1" x14ac:dyDescent="0.2">
      <c r="B9" s="5"/>
      <c r="C9" s="67" t="s">
        <v>44</v>
      </c>
      <c r="D9" s="68"/>
      <c r="E9" s="69"/>
      <c r="F9" s="5"/>
      <c r="G9" s="6"/>
      <c r="H9" s="6"/>
      <c r="I9" s="7"/>
      <c r="J9" s="7"/>
    </row>
    <row r="10" spans="2:18" ht="14.45" customHeight="1" x14ac:dyDescent="0.2">
      <c r="B10" s="5"/>
      <c r="C10" s="67" t="s">
        <v>45</v>
      </c>
      <c r="D10" s="68"/>
      <c r="E10" s="69"/>
      <c r="F10" s="5" t="s">
        <v>1</v>
      </c>
      <c r="G10" s="6"/>
      <c r="H10" s="6"/>
      <c r="I10" s="7"/>
      <c r="J10" s="7"/>
    </row>
    <row r="11" spans="2:18" ht="15" customHeight="1" thickBot="1" x14ac:dyDescent="0.25">
      <c r="B11" s="5"/>
      <c r="C11" s="44"/>
      <c r="D11" s="45"/>
      <c r="E11" s="46"/>
      <c r="F11" s="8"/>
      <c r="G11" s="9"/>
      <c r="H11" s="9"/>
      <c r="I11" s="10"/>
      <c r="J11" s="7"/>
    </row>
    <row r="12" spans="2:18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18" ht="15" thickBot="1" x14ac:dyDescent="0.25">
      <c r="B13" s="5"/>
      <c r="C13" s="6"/>
      <c r="D13" s="6"/>
      <c r="E13" s="6"/>
      <c r="F13" s="6"/>
      <c r="G13" s="6"/>
      <c r="H13" s="6"/>
      <c r="I13" s="6"/>
      <c r="J13" s="7"/>
    </row>
    <row r="14" spans="2:18" ht="16.5" thickBot="1" x14ac:dyDescent="0.25">
      <c r="B14" s="5"/>
      <c r="C14" s="16" t="s">
        <v>6</v>
      </c>
      <c r="D14" s="17" t="s">
        <v>2</v>
      </c>
      <c r="E14" s="18" t="s">
        <v>3</v>
      </c>
      <c r="F14" s="18" t="s">
        <v>4</v>
      </c>
      <c r="G14" s="19" t="s">
        <v>13</v>
      </c>
      <c r="H14" s="19" t="s">
        <v>12</v>
      </c>
      <c r="I14" s="20" t="s">
        <v>5</v>
      </c>
      <c r="J14" s="7"/>
    </row>
    <row r="15" spans="2:18" ht="52.9" customHeight="1" thickBot="1" x14ac:dyDescent="0.25">
      <c r="B15" s="5"/>
      <c r="C15" s="91" t="s">
        <v>40</v>
      </c>
      <c r="D15" s="36" t="str">
        <f>C9</f>
        <v>MEMORIAS USB PARA COMPUTADORA 16 GB</v>
      </c>
      <c r="E15" s="37">
        <v>10</v>
      </c>
      <c r="F15" s="34">
        <v>16950</v>
      </c>
      <c r="G15" s="34">
        <f>F15*E15</f>
        <v>169500</v>
      </c>
      <c r="H15" s="34">
        <f>G15*0.19</f>
        <v>32205</v>
      </c>
      <c r="I15" s="35">
        <f>H15+G15</f>
        <v>201705</v>
      </c>
      <c r="J15" s="7"/>
    </row>
    <row r="16" spans="2:18" s="23" customFormat="1" ht="15.75" thickBot="1" x14ac:dyDescent="0.3">
      <c r="B16" s="21"/>
      <c r="C16" s="92"/>
      <c r="D16" s="56" t="s">
        <v>14</v>
      </c>
      <c r="E16" s="57"/>
      <c r="F16" s="30">
        <f>SUM(F15)</f>
        <v>16950</v>
      </c>
      <c r="G16" s="30">
        <f t="shared" ref="G16:I16" si="0">SUM(G15)</f>
        <v>169500</v>
      </c>
      <c r="H16" s="30">
        <f t="shared" si="0"/>
        <v>32205</v>
      </c>
      <c r="I16" s="30">
        <f t="shared" si="0"/>
        <v>201705</v>
      </c>
      <c r="J16" s="22"/>
      <c r="M16" s="31"/>
      <c r="N16" s="1"/>
      <c r="R16" s="40"/>
    </row>
    <row r="17" spans="2:18" ht="55.9" customHeight="1" thickBot="1" x14ac:dyDescent="0.25">
      <c r="B17" s="5"/>
      <c r="C17" s="91" t="s">
        <v>41</v>
      </c>
      <c r="D17" s="38" t="str">
        <f>D15</f>
        <v>MEMORIAS USB PARA COMPUTADORA 16 GB</v>
      </c>
      <c r="E17" s="37">
        <v>10</v>
      </c>
      <c r="F17" s="34">
        <v>20690</v>
      </c>
      <c r="G17" s="34">
        <f>(F17*E17)+(F17*0.12)</f>
        <v>209382.8</v>
      </c>
      <c r="H17" s="34">
        <f>G17*0.19</f>
        <v>39782.731999999996</v>
      </c>
      <c r="I17" s="35">
        <f>H17+G17</f>
        <v>249165.53199999998</v>
      </c>
      <c r="J17" s="7"/>
      <c r="K17" s="32"/>
    </row>
    <row r="18" spans="2:18" s="23" customFormat="1" ht="15.75" thickBot="1" x14ac:dyDescent="0.3">
      <c r="B18" s="21"/>
      <c r="C18" s="92"/>
      <c r="D18" s="56" t="s">
        <v>14</v>
      </c>
      <c r="E18" s="57"/>
      <c r="F18" s="30">
        <f>SUM(F17)</f>
        <v>20690</v>
      </c>
      <c r="G18" s="30">
        <f t="shared" ref="G18:I18" si="1">SUM(G17)</f>
        <v>209382.8</v>
      </c>
      <c r="H18" s="30">
        <f t="shared" si="1"/>
        <v>39782.731999999996</v>
      </c>
      <c r="I18" s="30">
        <f t="shared" si="1"/>
        <v>249165.53199999998</v>
      </c>
      <c r="J18" s="22"/>
      <c r="K18" s="31"/>
      <c r="R18" s="40"/>
    </row>
    <row r="19" spans="2:18" ht="55.9" customHeight="1" thickBot="1" x14ac:dyDescent="0.25">
      <c r="B19" s="5"/>
      <c r="C19" s="93" t="s">
        <v>42</v>
      </c>
      <c r="D19" s="38" t="str">
        <f>D17</f>
        <v>MEMORIAS USB PARA COMPUTADORA 16 GB</v>
      </c>
      <c r="E19" s="37">
        <v>10</v>
      </c>
      <c r="F19" s="34">
        <v>18600</v>
      </c>
      <c r="G19" s="34">
        <f>F19*E19</f>
        <v>186000</v>
      </c>
      <c r="H19" s="34">
        <f>G19*0.19</f>
        <v>35340</v>
      </c>
      <c r="I19" s="35">
        <f>H19+G19</f>
        <v>221340</v>
      </c>
      <c r="J19" s="7"/>
    </row>
    <row r="20" spans="2:18" ht="15" customHeight="1" thickBot="1" x14ac:dyDescent="0.25">
      <c r="B20" s="5"/>
      <c r="C20" s="92"/>
      <c r="D20" s="56" t="s">
        <v>14</v>
      </c>
      <c r="E20" s="57"/>
      <c r="F20" s="30">
        <f>SUM(F19)</f>
        <v>18600</v>
      </c>
      <c r="G20" s="30">
        <f t="shared" ref="G20:I20" si="2">SUM(G19)</f>
        <v>186000</v>
      </c>
      <c r="H20" s="30">
        <f t="shared" si="2"/>
        <v>35340</v>
      </c>
      <c r="I20" s="30">
        <f t="shared" si="2"/>
        <v>221340</v>
      </c>
      <c r="J20" s="7"/>
      <c r="L20" s="39"/>
    </row>
    <row r="21" spans="2:18" ht="15" thickBot="1" x14ac:dyDescent="0.25">
      <c r="B21" s="5"/>
      <c r="C21" s="6"/>
      <c r="D21" s="6"/>
      <c r="E21" s="6"/>
      <c r="F21" s="6"/>
      <c r="G21" s="6"/>
      <c r="H21" s="6"/>
      <c r="I21" s="6"/>
      <c r="J21" s="7"/>
      <c r="L21" s="39"/>
    </row>
    <row r="22" spans="2:18" ht="15" x14ac:dyDescent="0.25">
      <c r="B22" s="5"/>
      <c r="C22" s="11" t="s">
        <v>7</v>
      </c>
      <c r="D22" s="3"/>
      <c r="E22" s="3"/>
      <c r="F22" s="3"/>
      <c r="G22" s="3"/>
      <c r="H22" s="3"/>
      <c r="I22" s="4"/>
      <c r="J22" s="7"/>
      <c r="L22" s="39"/>
    </row>
    <row r="23" spans="2:18" ht="17.45" customHeight="1" x14ac:dyDescent="0.2">
      <c r="B23" s="5"/>
      <c r="C23" s="73" t="s">
        <v>43</v>
      </c>
      <c r="D23" s="74"/>
      <c r="E23" s="74"/>
      <c r="F23" s="74"/>
      <c r="G23" s="74"/>
      <c r="H23" s="74"/>
      <c r="I23" s="75"/>
      <c r="J23" s="7"/>
    </row>
    <row r="24" spans="2:18" ht="17.45" customHeight="1" x14ac:dyDescent="0.2">
      <c r="B24" s="5"/>
      <c r="C24" s="73"/>
      <c r="D24" s="74"/>
      <c r="E24" s="74"/>
      <c r="F24" s="74"/>
      <c r="G24" s="74"/>
      <c r="H24" s="74"/>
      <c r="I24" s="75"/>
      <c r="J24" s="7"/>
    </row>
    <row r="25" spans="2:18" ht="17.45" customHeight="1" x14ac:dyDescent="0.2">
      <c r="B25" s="5"/>
      <c r="C25" s="73"/>
      <c r="D25" s="74"/>
      <c r="E25" s="74"/>
      <c r="F25" s="74"/>
      <c r="G25" s="74"/>
      <c r="H25" s="74"/>
      <c r="I25" s="75"/>
      <c r="J25" s="7"/>
    </row>
    <row r="26" spans="2:18" ht="17.45" customHeight="1" thickBot="1" x14ac:dyDescent="0.25">
      <c r="B26" s="5"/>
      <c r="C26" s="76"/>
      <c r="D26" s="77"/>
      <c r="E26" s="77"/>
      <c r="F26" s="77"/>
      <c r="G26" s="77"/>
      <c r="H26" s="77"/>
      <c r="I26" s="78"/>
      <c r="J26" s="7"/>
    </row>
    <row r="27" spans="2:18" ht="15" thickBot="1" x14ac:dyDescent="0.25">
      <c r="B27" s="5"/>
      <c r="C27" s="6"/>
      <c r="D27" s="6"/>
      <c r="E27" s="6"/>
      <c r="F27" s="6"/>
      <c r="G27" s="6"/>
      <c r="H27" s="6"/>
      <c r="I27" s="6"/>
      <c r="J27" s="7"/>
    </row>
    <row r="28" spans="2:18" ht="15" customHeight="1" x14ac:dyDescent="0.2">
      <c r="B28" s="5"/>
      <c r="C28" s="24" t="s">
        <v>15</v>
      </c>
      <c r="D28" s="25"/>
      <c r="E28" s="79" t="s">
        <v>8</v>
      </c>
      <c r="F28" s="80"/>
      <c r="G28" s="80"/>
      <c r="H28" s="80"/>
      <c r="I28" s="81"/>
      <c r="J28" s="7"/>
    </row>
    <row r="29" spans="2:18" ht="15" customHeight="1" x14ac:dyDescent="0.2">
      <c r="B29" s="5"/>
      <c r="C29" s="26"/>
      <c r="D29" s="27"/>
      <c r="E29" s="82"/>
      <c r="F29" s="83"/>
      <c r="G29" s="83"/>
      <c r="H29" s="83"/>
      <c r="I29" s="84"/>
      <c r="J29" s="7"/>
    </row>
    <row r="30" spans="2:18" ht="15" customHeight="1" x14ac:dyDescent="0.2">
      <c r="B30" s="12"/>
      <c r="C30" s="26"/>
      <c r="D30" s="27"/>
      <c r="E30" s="82"/>
      <c r="F30" s="83"/>
      <c r="G30" s="83"/>
      <c r="H30" s="83"/>
      <c r="I30" s="84"/>
      <c r="J30" s="7"/>
    </row>
    <row r="31" spans="2:18" ht="15" customHeight="1" x14ac:dyDescent="0.2">
      <c r="B31" s="5"/>
      <c r="C31" s="26"/>
      <c r="D31" s="27"/>
      <c r="E31" s="82"/>
      <c r="F31" s="83"/>
      <c r="G31" s="83"/>
      <c r="H31" s="83"/>
      <c r="I31" s="84"/>
      <c r="J31" s="7"/>
    </row>
    <row r="32" spans="2:18" ht="15.75" customHeight="1" thickBot="1" x14ac:dyDescent="0.25">
      <c r="B32" s="5"/>
      <c r="C32" s="28"/>
      <c r="D32" s="29"/>
      <c r="E32" s="85"/>
      <c r="F32" s="86"/>
      <c r="G32" s="86"/>
      <c r="H32" s="86"/>
      <c r="I32" s="87"/>
      <c r="J32" s="7"/>
    </row>
    <row r="33" spans="2:10" ht="15.75" customHeight="1" thickBot="1" x14ac:dyDescent="0.25">
      <c r="B33" s="8"/>
      <c r="C33" s="13"/>
      <c r="D33" s="9"/>
      <c r="E33" s="9"/>
      <c r="F33" s="9"/>
      <c r="G33" s="9"/>
      <c r="H33" s="9"/>
      <c r="I33" s="54"/>
      <c r="J33" s="55"/>
    </row>
  </sheetData>
  <mergeCells count="16">
    <mergeCell ref="C23:I26"/>
    <mergeCell ref="E28:I32"/>
    <mergeCell ref="I33:J33"/>
    <mergeCell ref="C15:C16"/>
    <mergeCell ref="D16:E16"/>
    <mergeCell ref="C17:C18"/>
    <mergeCell ref="D18:E18"/>
    <mergeCell ref="C19:C20"/>
    <mergeCell ref="D20:E20"/>
    <mergeCell ref="C9:E9"/>
    <mergeCell ref="C10:E10"/>
    <mergeCell ref="B2:B3"/>
    <mergeCell ref="C2:I2"/>
    <mergeCell ref="J2:J3"/>
    <mergeCell ref="D3:G3"/>
    <mergeCell ref="H3:I3"/>
  </mergeCells>
  <pageMargins left="0.39370078740157483" right="0.39370078740157483" top="0.78740157480314965" bottom="0.39370078740157483" header="0.31496062992125984" footer="0.31496062992125984"/>
  <pageSetup scale="75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36"/>
  <sheetViews>
    <sheetView showGridLines="0" workbookViewId="0">
      <selection activeCell="H16" sqref="H16"/>
    </sheetView>
  </sheetViews>
  <sheetFormatPr baseColWidth="10" defaultColWidth="11.42578125" defaultRowHeight="14.25" x14ac:dyDescent="0.2"/>
  <cols>
    <col min="1" max="1" width="1.85546875" style="1" customWidth="1"/>
    <col min="2" max="2" width="12.42578125" style="1" customWidth="1"/>
    <col min="3" max="3" width="25.85546875" style="1" customWidth="1"/>
    <col min="4" max="4" width="41.7109375" style="1" customWidth="1"/>
    <col min="5" max="5" width="14.5703125" style="1" customWidth="1"/>
    <col min="6" max="6" width="16.28515625" style="1" customWidth="1"/>
    <col min="7" max="7" width="15.140625" style="1" customWidth="1"/>
    <col min="8" max="8" width="13.28515625" style="1" customWidth="1"/>
    <col min="9" max="9" width="18" style="1" customWidth="1"/>
    <col min="10" max="10" width="14.28515625" style="1" customWidth="1"/>
    <col min="11" max="12" width="12.7109375" style="1" bestFit="1" customWidth="1"/>
    <col min="13" max="13" width="11.28515625" style="1" bestFit="1" customWidth="1"/>
    <col min="14" max="14" width="12.28515625" style="39" bestFit="1" customWidth="1"/>
    <col min="15" max="16384" width="11.42578125" style="1"/>
  </cols>
  <sheetData>
    <row r="1" spans="2:15" ht="15" thickBot="1" x14ac:dyDescent="0.25"/>
    <row r="2" spans="2:15" customFormat="1" ht="32.450000000000003" customHeight="1" x14ac:dyDescent="0.25">
      <c r="B2" s="58"/>
      <c r="C2" s="62" t="s">
        <v>18</v>
      </c>
      <c r="D2" s="63"/>
      <c r="E2" s="63"/>
      <c r="F2" s="63"/>
      <c r="G2" s="63"/>
      <c r="H2" s="63"/>
      <c r="I2" s="64"/>
      <c r="J2" s="60"/>
    </row>
    <row r="3" spans="2:15" customFormat="1" ht="15.75" thickBot="1" x14ac:dyDescent="0.3">
      <c r="B3" s="59"/>
      <c r="C3" s="42" t="s">
        <v>16</v>
      </c>
      <c r="D3" s="65" t="s">
        <v>47</v>
      </c>
      <c r="E3" s="65"/>
      <c r="F3" s="65"/>
      <c r="G3" s="65"/>
      <c r="H3" s="65" t="s">
        <v>19</v>
      </c>
      <c r="I3" s="66"/>
      <c r="J3" s="61"/>
    </row>
    <row r="4" spans="2:15" x14ac:dyDescent="0.2">
      <c r="B4" s="5"/>
      <c r="C4" s="6"/>
      <c r="D4" s="6"/>
      <c r="E4" s="6"/>
      <c r="F4" s="6"/>
      <c r="G4" s="6"/>
      <c r="H4" s="6"/>
      <c r="I4" s="6"/>
      <c r="J4" s="7"/>
    </row>
    <row r="5" spans="2:15" x14ac:dyDescent="0.2">
      <c r="B5" s="5"/>
      <c r="C5" s="6"/>
      <c r="D5" s="6"/>
      <c r="E5" s="6"/>
      <c r="F5" s="6"/>
      <c r="G5" s="6"/>
      <c r="H5" s="6"/>
      <c r="I5" s="6"/>
      <c r="J5" s="7"/>
    </row>
    <row r="6" spans="2:15" ht="15" x14ac:dyDescent="0.25">
      <c r="B6" s="5"/>
      <c r="C6" s="33" t="s">
        <v>48</v>
      </c>
      <c r="D6" s="6"/>
      <c r="E6" s="14" t="s">
        <v>10</v>
      </c>
      <c r="F6" s="15" t="s">
        <v>11</v>
      </c>
      <c r="G6" s="15"/>
      <c r="H6" s="15"/>
      <c r="I6" s="6"/>
      <c r="J6" s="7"/>
      <c r="M6" s="47"/>
    </row>
    <row r="7" spans="2:15" ht="15" thickBo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15" x14ac:dyDescent="0.25">
      <c r="B8" s="5"/>
      <c r="C8" s="11" t="s">
        <v>9</v>
      </c>
      <c r="D8" s="3"/>
      <c r="E8" s="4"/>
      <c r="F8" s="2" t="s">
        <v>0</v>
      </c>
      <c r="G8" s="3"/>
      <c r="H8" s="3"/>
      <c r="I8" s="4"/>
      <c r="J8" s="7"/>
    </row>
    <row r="9" spans="2:15" ht="14.25" customHeight="1" x14ac:dyDescent="0.2">
      <c r="B9" s="5"/>
      <c r="C9" s="67" t="s">
        <v>53</v>
      </c>
      <c r="D9" s="68"/>
      <c r="E9" s="69"/>
      <c r="F9" s="5"/>
      <c r="G9" s="6"/>
      <c r="H9" s="6"/>
      <c r="I9" s="7"/>
      <c r="J9" s="7"/>
    </row>
    <row r="10" spans="2:15" ht="14.45" customHeight="1" x14ac:dyDescent="0.2">
      <c r="B10" s="5"/>
      <c r="C10" s="67"/>
      <c r="D10" s="68"/>
      <c r="E10" s="69"/>
      <c r="F10" s="5" t="s">
        <v>1</v>
      </c>
      <c r="G10" s="6"/>
      <c r="H10" s="6"/>
      <c r="I10" s="7"/>
      <c r="J10" s="7"/>
    </row>
    <row r="11" spans="2:15" ht="15" customHeight="1" thickBot="1" x14ac:dyDescent="0.25">
      <c r="B11" s="5"/>
      <c r="C11" s="70"/>
      <c r="D11" s="71"/>
      <c r="E11" s="72"/>
      <c r="F11" s="8"/>
      <c r="G11" s="9"/>
      <c r="H11" s="9"/>
      <c r="I11" s="10"/>
      <c r="J11" s="7"/>
    </row>
    <row r="12" spans="2:15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15" ht="15" thickBot="1" x14ac:dyDescent="0.25">
      <c r="B13" s="5"/>
      <c r="C13" s="6"/>
      <c r="D13" s="6"/>
      <c r="E13" s="6"/>
      <c r="F13" s="6"/>
      <c r="G13" s="6"/>
      <c r="H13" s="6"/>
      <c r="I13" s="6"/>
      <c r="J13" s="7"/>
    </row>
    <row r="14" spans="2:15" ht="16.5" thickBot="1" x14ac:dyDescent="0.25">
      <c r="B14" s="5"/>
      <c r="C14" s="16" t="s">
        <v>6</v>
      </c>
      <c r="D14" s="17" t="s">
        <v>2</v>
      </c>
      <c r="E14" s="18" t="s">
        <v>3</v>
      </c>
      <c r="F14" s="18" t="s">
        <v>4</v>
      </c>
      <c r="G14" s="19" t="s">
        <v>13</v>
      </c>
      <c r="H14" s="19" t="s">
        <v>12</v>
      </c>
      <c r="I14" s="20" t="s">
        <v>5</v>
      </c>
      <c r="J14" s="7"/>
      <c r="O14" s="39"/>
    </row>
    <row r="15" spans="2:15" ht="23.25" customHeight="1" thickBot="1" x14ac:dyDescent="0.25">
      <c r="B15" s="5"/>
      <c r="C15" s="88" t="s">
        <v>49</v>
      </c>
      <c r="D15" s="36" t="s">
        <v>54</v>
      </c>
      <c r="E15" s="37">
        <v>1000</v>
      </c>
      <c r="F15" s="34">
        <v>240</v>
      </c>
      <c r="G15" s="34">
        <f>F15*E15</f>
        <v>240000</v>
      </c>
      <c r="H15" s="34">
        <f>G15*0.19</f>
        <v>45600</v>
      </c>
      <c r="I15" s="35">
        <f>G15+H15</f>
        <v>285600</v>
      </c>
      <c r="J15" s="7"/>
      <c r="L15" s="32"/>
      <c r="M15" s="32"/>
    </row>
    <row r="16" spans="2:15" ht="24.75" customHeight="1" thickBot="1" x14ac:dyDescent="0.25">
      <c r="B16" s="5"/>
      <c r="C16" s="89"/>
      <c r="D16" s="36" t="s">
        <v>50</v>
      </c>
      <c r="E16" s="37">
        <v>200</v>
      </c>
      <c r="F16" s="34">
        <v>500</v>
      </c>
      <c r="G16" s="34">
        <f>E16*F16</f>
        <v>100000</v>
      </c>
      <c r="H16" s="34">
        <f>G16*0.19</f>
        <v>19000</v>
      </c>
      <c r="I16" s="35">
        <f>G16+H16</f>
        <v>119000</v>
      </c>
      <c r="J16" s="43"/>
      <c r="L16" s="32"/>
    </row>
    <row r="17" spans="2:14" s="23" customFormat="1" ht="15.75" customHeight="1" thickBot="1" x14ac:dyDescent="0.3">
      <c r="B17" s="21"/>
      <c r="C17" s="90"/>
      <c r="D17" s="56" t="s">
        <v>14</v>
      </c>
      <c r="E17" s="57"/>
      <c r="F17" s="30"/>
      <c r="G17" s="30"/>
      <c r="H17" s="30"/>
      <c r="I17" s="30">
        <f>I15+I16</f>
        <v>404600</v>
      </c>
      <c r="J17" s="22"/>
      <c r="N17" s="40"/>
    </row>
    <row r="18" spans="2:14" s="23" customFormat="1" ht="24.75" customHeight="1" thickBot="1" x14ac:dyDescent="0.3">
      <c r="B18" s="21"/>
      <c r="C18" s="88" t="s">
        <v>51</v>
      </c>
      <c r="D18" s="36" t="str">
        <f>D15</f>
        <v xml:space="preserve">HOJAS MEMBRETE CON LOGOS </v>
      </c>
      <c r="E18" s="37">
        <v>1000</v>
      </c>
      <c r="F18" s="34">
        <v>250</v>
      </c>
      <c r="G18" s="34">
        <f>E18*F18</f>
        <v>250000</v>
      </c>
      <c r="H18" s="34">
        <f>G18*0.19</f>
        <v>47500</v>
      </c>
      <c r="I18" s="35">
        <f>G18+H18</f>
        <v>297500</v>
      </c>
      <c r="J18" s="22"/>
      <c r="L18" s="32"/>
      <c r="N18" s="40"/>
    </row>
    <row r="19" spans="2:14" ht="24.75" customHeight="1" thickBot="1" x14ac:dyDescent="0.25">
      <c r="B19" s="5"/>
      <c r="C19" s="89"/>
      <c r="D19" s="36" t="str">
        <f>D16</f>
        <v>TARJETAS DE PRESENTACIÒN</v>
      </c>
      <c r="E19" s="37">
        <v>200</v>
      </c>
      <c r="F19" s="34">
        <v>620</v>
      </c>
      <c r="G19" s="34">
        <f>E19*F19</f>
        <v>124000</v>
      </c>
      <c r="H19" s="34">
        <f>G19*0.19</f>
        <v>23560</v>
      </c>
      <c r="I19" s="35">
        <f>G19+H19</f>
        <v>147560</v>
      </c>
      <c r="J19" s="7"/>
      <c r="K19" s="32"/>
    </row>
    <row r="20" spans="2:14" s="23" customFormat="1" ht="15.75" customHeight="1" thickBot="1" x14ac:dyDescent="0.3">
      <c r="B20" s="21"/>
      <c r="C20" s="90"/>
      <c r="D20" s="56" t="s">
        <v>14</v>
      </c>
      <c r="E20" s="57"/>
      <c r="F20" s="30"/>
      <c r="G20" s="30"/>
      <c r="H20" s="30"/>
      <c r="I20" s="30">
        <f>I18+I19</f>
        <v>445060</v>
      </c>
      <c r="J20" s="22"/>
      <c r="K20" s="31"/>
      <c r="N20" s="40"/>
    </row>
    <row r="21" spans="2:14" s="23" customFormat="1" ht="15.75" thickBot="1" x14ac:dyDescent="0.3">
      <c r="B21" s="21"/>
      <c r="C21" s="88" t="s">
        <v>27</v>
      </c>
      <c r="D21" s="36" t="str">
        <f>D18</f>
        <v xml:space="preserve">HOJAS MEMBRETE CON LOGOS </v>
      </c>
      <c r="E21" s="37">
        <v>1000</v>
      </c>
      <c r="F21" s="34">
        <v>240</v>
      </c>
      <c r="G21" s="34">
        <f>(F21)*E21</f>
        <v>240000</v>
      </c>
      <c r="H21" s="34">
        <f>G21*0.19</f>
        <v>45600</v>
      </c>
      <c r="I21" s="35">
        <f>G21+H21</f>
        <v>285600</v>
      </c>
      <c r="J21" s="22"/>
      <c r="K21" s="31"/>
      <c r="N21" s="40"/>
    </row>
    <row r="22" spans="2:14" ht="24.75" customHeight="1" thickBot="1" x14ac:dyDescent="0.25">
      <c r="B22" s="5"/>
      <c r="C22" s="89"/>
      <c r="D22" s="36" t="str">
        <f>D19</f>
        <v>TARJETAS DE PRESENTACIÒN</v>
      </c>
      <c r="E22" s="37">
        <v>200</v>
      </c>
      <c r="F22" s="34">
        <v>826</v>
      </c>
      <c r="G22" s="34">
        <f>E22*F22</f>
        <v>165200</v>
      </c>
      <c r="H22" s="34">
        <f>G22*0.19</f>
        <v>31388</v>
      </c>
      <c r="I22" s="35">
        <f>G22+H22</f>
        <v>196588</v>
      </c>
      <c r="J22" s="7"/>
    </row>
    <row r="23" spans="2:14" ht="15" customHeight="1" thickBot="1" x14ac:dyDescent="0.25">
      <c r="B23" s="5"/>
      <c r="C23" s="90"/>
      <c r="D23" s="56" t="s">
        <v>14</v>
      </c>
      <c r="E23" s="57"/>
      <c r="F23" s="30"/>
      <c r="G23" s="30"/>
      <c r="H23" s="30"/>
      <c r="I23" s="30">
        <f>I21+I22</f>
        <v>482188</v>
      </c>
      <c r="J23" s="7"/>
    </row>
    <row r="24" spans="2:14" ht="15" thickBot="1" x14ac:dyDescent="0.25">
      <c r="B24" s="5"/>
      <c r="C24" s="6"/>
      <c r="D24" s="6"/>
      <c r="E24" s="6"/>
      <c r="F24" s="6"/>
      <c r="G24" s="6"/>
      <c r="H24" s="6"/>
      <c r="I24" s="6"/>
      <c r="J24" s="7"/>
    </row>
    <row r="25" spans="2:14" ht="15" x14ac:dyDescent="0.25">
      <c r="B25" s="5"/>
      <c r="C25" s="11" t="s">
        <v>7</v>
      </c>
      <c r="D25" s="3"/>
      <c r="E25" s="3"/>
      <c r="F25" s="3"/>
      <c r="G25" s="3"/>
      <c r="H25" s="3"/>
      <c r="I25" s="4"/>
      <c r="J25" s="7"/>
    </row>
    <row r="26" spans="2:14" ht="17.45" customHeight="1" x14ac:dyDescent="0.2">
      <c r="B26" s="5"/>
      <c r="C26" s="73" t="s">
        <v>52</v>
      </c>
      <c r="D26" s="74"/>
      <c r="E26" s="74"/>
      <c r="F26" s="74"/>
      <c r="G26" s="74"/>
      <c r="H26" s="74"/>
      <c r="I26" s="75"/>
      <c r="J26" s="7"/>
    </row>
    <row r="27" spans="2:14" ht="17.45" customHeight="1" x14ac:dyDescent="0.2">
      <c r="B27" s="5"/>
      <c r="C27" s="73"/>
      <c r="D27" s="74"/>
      <c r="E27" s="74"/>
      <c r="F27" s="74"/>
      <c r="G27" s="74"/>
      <c r="H27" s="74"/>
      <c r="I27" s="75"/>
      <c r="J27" s="7"/>
    </row>
    <row r="28" spans="2:14" ht="17.45" customHeight="1" x14ac:dyDescent="0.2">
      <c r="B28" s="5"/>
      <c r="C28" s="73"/>
      <c r="D28" s="74"/>
      <c r="E28" s="74"/>
      <c r="F28" s="74"/>
      <c r="G28" s="74"/>
      <c r="H28" s="74"/>
      <c r="I28" s="75"/>
      <c r="J28" s="7"/>
    </row>
    <row r="29" spans="2:14" ht="17.45" customHeight="1" thickBot="1" x14ac:dyDescent="0.25">
      <c r="B29" s="5"/>
      <c r="C29" s="76"/>
      <c r="D29" s="77"/>
      <c r="E29" s="77"/>
      <c r="F29" s="77"/>
      <c r="G29" s="77"/>
      <c r="H29" s="77"/>
      <c r="I29" s="78"/>
      <c r="J29" s="7"/>
    </row>
    <row r="30" spans="2:14" ht="15" thickBot="1" x14ac:dyDescent="0.25">
      <c r="B30" s="5"/>
      <c r="C30" s="6"/>
      <c r="D30" s="6"/>
      <c r="E30" s="6"/>
      <c r="F30" s="6"/>
      <c r="G30" s="6"/>
      <c r="H30" s="6"/>
      <c r="I30" s="6"/>
      <c r="J30" s="7"/>
    </row>
    <row r="31" spans="2:14" ht="15" customHeight="1" x14ac:dyDescent="0.2">
      <c r="B31" s="5"/>
      <c r="C31" s="24" t="s">
        <v>15</v>
      </c>
      <c r="D31" s="25"/>
      <c r="E31" s="79" t="s">
        <v>8</v>
      </c>
      <c r="F31" s="80"/>
      <c r="G31" s="80"/>
      <c r="H31" s="80"/>
      <c r="I31" s="81"/>
      <c r="J31" s="7"/>
    </row>
    <row r="32" spans="2:14" ht="15" customHeight="1" x14ac:dyDescent="0.2">
      <c r="B32" s="5"/>
      <c r="C32" s="26"/>
      <c r="D32" s="27"/>
      <c r="E32" s="82"/>
      <c r="F32" s="83"/>
      <c r="G32" s="83"/>
      <c r="H32" s="83"/>
      <c r="I32" s="84"/>
      <c r="J32" s="7"/>
    </row>
    <row r="33" spans="2:10" ht="15" customHeight="1" x14ac:dyDescent="0.2">
      <c r="B33" s="12"/>
      <c r="C33" s="26"/>
      <c r="D33" s="27"/>
      <c r="E33" s="82"/>
      <c r="F33" s="83"/>
      <c r="G33" s="83"/>
      <c r="H33" s="83"/>
      <c r="I33" s="84"/>
      <c r="J33" s="7"/>
    </row>
    <row r="34" spans="2:10" ht="15" customHeight="1" x14ac:dyDescent="0.2">
      <c r="B34" s="5"/>
      <c r="C34" s="26"/>
      <c r="D34" s="27"/>
      <c r="E34" s="82"/>
      <c r="F34" s="83"/>
      <c r="G34" s="83"/>
      <c r="H34" s="83"/>
      <c r="I34" s="84"/>
      <c r="J34" s="7"/>
    </row>
    <row r="35" spans="2:10" ht="15.75" customHeight="1" thickBot="1" x14ac:dyDescent="0.25">
      <c r="B35" s="5"/>
      <c r="C35" s="28"/>
      <c r="D35" s="29"/>
      <c r="E35" s="85"/>
      <c r="F35" s="86"/>
      <c r="G35" s="86"/>
      <c r="H35" s="86"/>
      <c r="I35" s="87"/>
      <c r="J35" s="7"/>
    </row>
    <row r="36" spans="2:10" ht="15.75" customHeight="1" thickBot="1" x14ac:dyDescent="0.25">
      <c r="B36" s="8"/>
      <c r="C36" s="13"/>
      <c r="D36" s="9"/>
      <c r="E36" s="9"/>
      <c r="F36" s="9"/>
      <c r="G36" s="9"/>
      <c r="H36" s="9"/>
      <c r="I36" s="54"/>
      <c r="J36" s="55"/>
    </row>
  </sheetData>
  <mergeCells count="15">
    <mergeCell ref="C26:I29"/>
    <mergeCell ref="E31:I35"/>
    <mergeCell ref="I36:J36"/>
    <mergeCell ref="C15:C17"/>
    <mergeCell ref="D17:E17"/>
    <mergeCell ref="C18:C20"/>
    <mergeCell ref="D20:E20"/>
    <mergeCell ref="C21:C23"/>
    <mergeCell ref="D23:E23"/>
    <mergeCell ref="C9:E11"/>
    <mergeCell ref="B2:B3"/>
    <mergeCell ref="C2:I2"/>
    <mergeCell ref="J2:J3"/>
    <mergeCell ref="D3:G3"/>
    <mergeCell ref="H3:I3"/>
  </mergeCells>
  <pageMargins left="0.39370078740157483" right="0.39370078740157483" top="0.78740157480314965" bottom="0.39370078740157483" header="0.31496062992125984" footer="0.31496062992125984"/>
  <pageSetup scale="75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37"/>
  <sheetViews>
    <sheetView showGridLines="0" tabSelected="1" zoomScale="73" zoomScaleNormal="73" workbookViewId="0">
      <selection activeCell="D15" sqref="D15"/>
    </sheetView>
  </sheetViews>
  <sheetFormatPr baseColWidth="10" defaultColWidth="11.42578125" defaultRowHeight="14.25" x14ac:dyDescent="0.2"/>
  <cols>
    <col min="1" max="1" width="1.85546875" style="1" customWidth="1"/>
    <col min="2" max="2" width="12.42578125" style="1" customWidth="1"/>
    <col min="3" max="3" width="25.85546875" style="1" customWidth="1"/>
    <col min="4" max="4" width="41.7109375" style="1" customWidth="1"/>
    <col min="5" max="5" width="14.5703125" style="1" customWidth="1"/>
    <col min="6" max="6" width="16.28515625" style="1" customWidth="1"/>
    <col min="7" max="7" width="15.140625" style="1" customWidth="1"/>
    <col min="8" max="8" width="13.28515625" style="1" customWidth="1"/>
    <col min="9" max="9" width="18" style="1" customWidth="1"/>
    <col min="10" max="10" width="14.28515625" style="1" customWidth="1"/>
    <col min="11" max="11" width="3.28515625" style="1" customWidth="1"/>
    <col min="12" max="12" width="12.7109375" style="1" bestFit="1" customWidth="1"/>
    <col min="13" max="13" width="11.28515625" style="1" bestFit="1" customWidth="1"/>
    <col min="14" max="14" width="12.28515625" style="39" bestFit="1" customWidth="1"/>
    <col min="15" max="16384" width="11.42578125" style="1"/>
  </cols>
  <sheetData>
    <row r="1" spans="2:19" ht="15" thickBot="1" x14ac:dyDescent="0.25"/>
    <row r="2" spans="2:19" customFormat="1" ht="32.450000000000003" customHeight="1" x14ac:dyDescent="0.25">
      <c r="B2" s="58"/>
      <c r="C2" s="62" t="s">
        <v>18</v>
      </c>
      <c r="D2" s="63"/>
      <c r="E2" s="63"/>
      <c r="F2" s="63"/>
      <c r="G2" s="63"/>
      <c r="H2" s="63"/>
      <c r="I2" s="64"/>
      <c r="J2" s="60"/>
    </row>
    <row r="3" spans="2:19" customFormat="1" ht="15.75" thickBot="1" x14ac:dyDescent="0.3">
      <c r="B3" s="59"/>
      <c r="C3" s="42" t="s">
        <v>16</v>
      </c>
      <c r="D3" s="65" t="s">
        <v>47</v>
      </c>
      <c r="E3" s="65"/>
      <c r="F3" s="65"/>
      <c r="G3" s="65"/>
      <c r="H3" s="65" t="s">
        <v>19</v>
      </c>
      <c r="I3" s="66"/>
      <c r="J3" s="61"/>
    </row>
    <row r="4" spans="2:19" x14ac:dyDescent="0.2">
      <c r="B4" s="5"/>
      <c r="C4" s="6"/>
      <c r="D4" s="6"/>
      <c r="E4" s="6"/>
      <c r="F4" s="6"/>
      <c r="G4" s="6"/>
      <c r="H4" s="6"/>
      <c r="I4" s="6"/>
      <c r="J4" s="7"/>
    </row>
    <row r="5" spans="2:19" x14ac:dyDescent="0.2">
      <c r="B5" s="5"/>
      <c r="C5" s="6"/>
      <c r="D5" s="6"/>
      <c r="E5" s="6"/>
      <c r="F5" s="6"/>
      <c r="G5" s="6"/>
      <c r="H5" s="6"/>
      <c r="I5" s="6"/>
      <c r="J5" s="7"/>
    </row>
    <row r="6" spans="2:19" ht="15" x14ac:dyDescent="0.25">
      <c r="B6" s="5"/>
      <c r="C6" s="33" t="s">
        <v>57</v>
      </c>
      <c r="D6" s="6"/>
      <c r="E6" s="14" t="s">
        <v>10</v>
      </c>
      <c r="F6" s="15" t="s">
        <v>11</v>
      </c>
      <c r="G6" s="15"/>
      <c r="H6" s="15"/>
      <c r="I6" s="6"/>
      <c r="J6" s="7"/>
      <c r="M6" s="47"/>
    </row>
    <row r="7" spans="2:19" ht="15" thickBo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9" ht="15" x14ac:dyDescent="0.25">
      <c r="B8" s="5"/>
      <c r="C8" s="11" t="s">
        <v>9</v>
      </c>
      <c r="D8" s="3"/>
      <c r="E8" s="4"/>
      <c r="F8" s="2" t="s">
        <v>0</v>
      </c>
      <c r="G8" s="3"/>
      <c r="H8" s="3"/>
      <c r="I8" s="4"/>
      <c r="J8" s="7"/>
    </row>
    <row r="9" spans="2:19" ht="14.25" customHeight="1" x14ac:dyDescent="0.2">
      <c r="B9" s="5"/>
      <c r="C9" s="67" t="s">
        <v>60</v>
      </c>
      <c r="D9" s="68"/>
      <c r="E9" s="69"/>
      <c r="F9" s="5"/>
      <c r="G9" s="6"/>
      <c r="H9" s="6"/>
      <c r="I9" s="7"/>
      <c r="J9" s="7"/>
    </row>
    <row r="10" spans="2:19" ht="14.45" customHeight="1" x14ac:dyDescent="0.2">
      <c r="B10" s="5"/>
      <c r="C10" s="67"/>
      <c r="D10" s="68"/>
      <c r="E10" s="69"/>
      <c r="F10" s="5" t="s">
        <v>1</v>
      </c>
      <c r="G10" s="6"/>
      <c r="H10" s="6"/>
      <c r="I10" s="7"/>
      <c r="J10" s="7"/>
    </row>
    <row r="11" spans="2:19" ht="15" customHeight="1" thickBot="1" x14ac:dyDescent="0.25">
      <c r="B11" s="5"/>
      <c r="C11" s="70"/>
      <c r="D11" s="71"/>
      <c r="E11" s="72"/>
      <c r="F11" s="8"/>
      <c r="G11" s="9"/>
      <c r="H11" s="9"/>
      <c r="I11" s="10"/>
      <c r="J11" s="7"/>
    </row>
    <row r="12" spans="2:19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19" ht="15" thickBot="1" x14ac:dyDescent="0.25">
      <c r="B13" s="5"/>
      <c r="C13" s="6"/>
      <c r="D13" s="6"/>
      <c r="E13" s="6"/>
      <c r="F13" s="6"/>
      <c r="G13" s="6"/>
      <c r="H13" s="6"/>
      <c r="I13" s="6"/>
      <c r="J13" s="7"/>
    </row>
    <row r="14" spans="2:19" ht="16.5" thickBot="1" x14ac:dyDescent="0.3">
      <c r="B14" s="5"/>
      <c r="C14" s="16" t="s">
        <v>6</v>
      </c>
      <c r="D14" s="17" t="s">
        <v>2</v>
      </c>
      <c r="E14" s="18" t="s">
        <v>3</v>
      </c>
      <c r="F14" s="18" t="s">
        <v>4</v>
      </c>
      <c r="G14" s="53" t="s">
        <v>13</v>
      </c>
      <c r="H14" s="53" t="s">
        <v>12</v>
      </c>
      <c r="I14" s="52" t="s">
        <v>5</v>
      </c>
      <c r="J14" s="7"/>
      <c r="O14" s="39"/>
      <c r="P14" s="23"/>
      <c r="Q14" s="23"/>
      <c r="R14" s="23"/>
      <c r="S14" s="23"/>
    </row>
    <row r="15" spans="2:19" ht="94.5" customHeight="1" thickBot="1" x14ac:dyDescent="0.25">
      <c r="B15" s="5"/>
      <c r="C15" s="88" t="s">
        <v>58</v>
      </c>
      <c r="D15" s="36" t="s">
        <v>61</v>
      </c>
      <c r="E15" s="37">
        <v>1</v>
      </c>
      <c r="F15" s="34">
        <v>46077253</v>
      </c>
      <c r="G15" s="34">
        <v>46077253</v>
      </c>
      <c r="H15" s="50">
        <f>+I15-F15</f>
        <v>8754678</v>
      </c>
      <c r="I15" s="34">
        <v>54831931</v>
      </c>
      <c r="J15" s="7"/>
      <c r="L15" s="32" t="s">
        <v>55</v>
      </c>
      <c r="M15" s="32"/>
    </row>
    <row r="16" spans="2:19" ht="24.75" customHeight="1" thickBot="1" x14ac:dyDescent="0.3">
      <c r="B16" s="5"/>
      <c r="C16" s="90"/>
      <c r="D16" s="94" t="s">
        <v>14</v>
      </c>
      <c r="E16" s="95"/>
      <c r="F16" s="95"/>
      <c r="G16" s="95"/>
      <c r="H16" s="95"/>
      <c r="I16" s="51">
        <f>+SUM(I15)</f>
        <v>54831931</v>
      </c>
      <c r="J16" s="43"/>
      <c r="L16" s="32"/>
      <c r="P16" s="23"/>
      <c r="Q16" s="23"/>
      <c r="R16" s="23"/>
      <c r="S16" s="23"/>
    </row>
    <row r="17" spans="2:19" s="23" customFormat="1" ht="42" customHeight="1" x14ac:dyDescent="0.25">
      <c r="B17" s="21"/>
      <c r="C17" s="6"/>
      <c r="D17" s="49"/>
      <c r="E17" s="49"/>
      <c r="F17" s="49"/>
      <c r="G17" s="49"/>
      <c r="H17" s="49"/>
      <c r="I17" s="49"/>
      <c r="J17" s="22"/>
      <c r="N17" s="40"/>
    </row>
    <row r="18" spans="2:19" s="23" customFormat="1" ht="42" customHeight="1" thickBot="1" x14ac:dyDescent="0.3">
      <c r="B18" s="5"/>
      <c r="C18" s="1"/>
      <c r="D18" s="1"/>
      <c r="E18" s="1"/>
      <c r="F18" s="1"/>
      <c r="G18" s="1"/>
      <c r="H18" s="1"/>
      <c r="I18" s="1"/>
      <c r="J18" s="7"/>
      <c r="N18" s="40"/>
      <c r="P18" s="1"/>
      <c r="Q18" s="1"/>
      <c r="R18" s="1"/>
      <c r="S18" s="1"/>
    </row>
    <row r="19" spans="2:19" s="23" customFormat="1" ht="27" customHeight="1" x14ac:dyDescent="0.25">
      <c r="B19" s="5"/>
      <c r="C19" s="11" t="s">
        <v>7</v>
      </c>
      <c r="D19" s="3"/>
      <c r="E19" s="3"/>
      <c r="F19" s="3"/>
      <c r="G19" s="3"/>
      <c r="H19" s="3"/>
      <c r="I19" s="4"/>
      <c r="J19" s="7"/>
      <c r="L19" s="32"/>
      <c r="N19" s="40"/>
      <c r="P19" s="1"/>
      <c r="Q19" s="1"/>
      <c r="R19" s="1"/>
      <c r="S19" s="1"/>
    </row>
    <row r="20" spans="2:19" ht="30.75" customHeight="1" x14ac:dyDescent="0.2">
      <c r="B20" s="5"/>
      <c r="C20" s="73" t="s">
        <v>59</v>
      </c>
      <c r="D20" s="74"/>
      <c r="E20" s="74"/>
      <c r="F20" s="74"/>
      <c r="G20" s="74"/>
      <c r="H20" s="74"/>
      <c r="I20" s="75"/>
      <c r="J20" s="7"/>
      <c r="K20" s="32"/>
    </row>
    <row r="21" spans="2:19" s="23" customFormat="1" ht="15.75" customHeight="1" x14ac:dyDescent="0.25">
      <c r="B21" s="5"/>
      <c r="C21" s="73"/>
      <c r="D21" s="74"/>
      <c r="E21" s="74"/>
      <c r="F21" s="74"/>
      <c r="G21" s="74"/>
      <c r="H21" s="74"/>
      <c r="I21" s="75"/>
      <c r="J21" s="7"/>
      <c r="K21" s="31"/>
      <c r="N21" s="40"/>
      <c r="P21" s="1"/>
      <c r="Q21" s="1"/>
      <c r="R21" s="1"/>
      <c r="S21" s="1"/>
    </row>
    <row r="22" spans="2:19" s="23" customFormat="1" ht="27.75" customHeight="1" x14ac:dyDescent="0.25">
      <c r="B22" s="5"/>
      <c r="C22" s="73"/>
      <c r="D22" s="74"/>
      <c r="E22" s="74"/>
      <c r="F22" s="74"/>
      <c r="G22" s="74"/>
      <c r="H22" s="74"/>
      <c r="I22" s="75"/>
      <c r="J22" s="7"/>
      <c r="K22" s="31"/>
      <c r="N22" s="40"/>
      <c r="P22" s="1"/>
      <c r="Q22" s="1"/>
      <c r="R22" s="1"/>
      <c r="S22" s="1"/>
    </row>
    <row r="23" spans="2:19" ht="20.25" customHeight="1" thickBot="1" x14ac:dyDescent="0.25">
      <c r="B23" s="5"/>
      <c r="C23" s="76"/>
      <c r="D23" s="77"/>
      <c r="E23" s="77"/>
      <c r="F23" s="77"/>
      <c r="G23" s="77"/>
      <c r="H23" s="77"/>
      <c r="I23" s="78"/>
      <c r="J23" s="7"/>
    </row>
    <row r="24" spans="2:19" ht="30.75" customHeight="1" thickBot="1" x14ac:dyDescent="0.25">
      <c r="B24" s="5"/>
      <c r="C24" s="6" t="s">
        <v>56</v>
      </c>
      <c r="D24" s="6"/>
      <c r="E24" s="6"/>
      <c r="F24" s="6"/>
      <c r="G24" s="6"/>
      <c r="H24" s="6"/>
      <c r="I24" s="6"/>
      <c r="J24" s="7"/>
    </row>
    <row r="25" spans="2:19" x14ac:dyDescent="0.2">
      <c r="B25" s="5"/>
      <c r="C25" s="24" t="s">
        <v>15</v>
      </c>
      <c r="D25" s="25"/>
      <c r="E25" s="79" t="s">
        <v>8</v>
      </c>
      <c r="F25" s="80"/>
      <c r="G25" s="80"/>
      <c r="H25" s="80"/>
      <c r="I25" s="81"/>
      <c r="J25" s="7"/>
    </row>
    <row r="26" spans="2:19" x14ac:dyDescent="0.2">
      <c r="B26" s="5"/>
      <c r="C26" s="26"/>
      <c r="D26" s="27"/>
      <c r="E26" s="82"/>
      <c r="F26" s="83"/>
      <c r="G26" s="83"/>
      <c r="H26" s="83"/>
      <c r="I26" s="84"/>
      <c r="J26" s="7"/>
    </row>
    <row r="27" spans="2:19" ht="17.45" customHeight="1" x14ac:dyDescent="0.2">
      <c r="B27" s="5"/>
      <c r="C27" s="26"/>
      <c r="D27" s="27"/>
      <c r="E27" s="82"/>
      <c r="F27" s="83"/>
      <c r="G27" s="83"/>
      <c r="H27" s="83"/>
      <c r="I27" s="84"/>
      <c r="J27" s="7"/>
    </row>
    <row r="28" spans="2:19" ht="17.45" customHeight="1" x14ac:dyDescent="0.2">
      <c r="B28" s="5"/>
      <c r="C28" s="26"/>
      <c r="D28" s="27"/>
      <c r="E28" s="82"/>
      <c r="F28" s="83"/>
      <c r="G28" s="83"/>
      <c r="H28" s="83"/>
      <c r="I28" s="84"/>
      <c r="J28" s="7"/>
    </row>
    <row r="29" spans="2:19" ht="17.45" customHeight="1" thickBot="1" x14ac:dyDescent="0.25">
      <c r="B29" s="12"/>
      <c r="C29" s="28"/>
      <c r="D29" s="29"/>
      <c r="E29" s="85"/>
      <c r="F29" s="86"/>
      <c r="G29" s="86"/>
      <c r="H29" s="86"/>
      <c r="I29" s="87"/>
      <c r="J29" s="7"/>
    </row>
    <row r="30" spans="2:19" ht="17.45" customHeight="1" x14ac:dyDescent="0.2">
      <c r="B30" s="5"/>
      <c r="J30" s="7"/>
    </row>
    <row r="31" spans="2:19" x14ac:dyDescent="0.2">
      <c r="B31" s="5"/>
      <c r="C31" s="6"/>
      <c r="D31" s="6"/>
      <c r="E31" s="6"/>
      <c r="F31" s="6"/>
      <c r="G31" s="6"/>
      <c r="H31" s="6"/>
      <c r="I31" s="6"/>
      <c r="J31" s="7"/>
    </row>
    <row r="32" spans="2:19" ht="15" customHeight="1" thickBot="1" x14ac:dyDescent="0.25">
      <c r="B32" s="8"/>
      <c r="C32" s="9"/>
      <c r="D32" s="9"/>
      <c r="E32" s="9"/>
      <c r="F32" s="9"/>
      <c r="G32" s="9"/>
      <c r="H32" s="9"/>
      <c r="I32" s="9"/>
      <c r="J32" s="48"/>
    </row>
    <row r="33" ht="15" customHeight="1" x14ac:dyDescent="0.2"/>
    <row r="34" ht="15" customHeight="1" x14ac:dyDescent="0.2"/>
    <row r="35" ht="15" customHeight="1" x14ac:dyDescent="0.2"/>
    <row r="36" ht="15.75" customHeight="1" x14ac:dyDescent="0.2"/>
    <row r="37" ht="15.75" customHeight="1" x14ac:dyDescent="0.2"/>
  </sheetData>
  <mergeCells count="10">
    <mergeCell ref="C9:E11"/>
    <mergeCell ref="C15:C16"/>
    <mergeCell ref="D16:H16"/>
    <mergeCell ref="B2:B3"/>
    <mergeCell ref="C2:I2"/>
    <mergeCell ref="J2:J3"/>
    <mergeCell ref="H3:I3"/>
    <mergeCell ref="D3:G3"/>
    <mergeCell ref="C20:I23"/>
    <mergeCell ref="E25:I29"/>
  </mergeCells>
  <pageMargins left="0.39370078740157483" right="0.39370078740157483" top="0.78740157480314965" bottom="0.39370078740157483" header="0.31496062992125984" footer="0.31496062992125984"/>
  <pageSetup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HOTELES</vt:lpstr>
      <vt:lpstr>IMP.VINILO</vt:lpstr>
      <vt:lpstr>ALIMENTACION </vt:lpstr>
      <vt:lpstr>MEMORIAS</vt:lpstr>
      <vt:lpstr>TARJETAS PRE</vt:lpstr>
      <vt:lpstr>GLOBAL</vt:lpstr>
      <vt:lpstr>'ALIMENTACION '!Títulos_a_imprimir</vt:lpstr>
      <vt:lpstr>GLOBAL!Títulos_a_imprimir</vt:lpstr>
      <vt:lpstr>HOTELES!Títulos_a_imprimir</vt:lpstr>
      <vt:lpstr>IMP.VINILO!Títulos_a_imprimir</vt:lpstr>
      <vt:lpstr>MEMORIAS!Títulos_a_imprimir</vt:lpstr>
      <vt:lpstr>'TARJETAS PRE'!Títulos_a_imprimir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FEDEPA</dc:creator>
  <cp:lastModifiedBy>ECONOMISTA</cp:lastModifiedBy>
  <cp:lastPrinted>2019-06-21T17:38:58Z</cp:lastPrinted>
  <dcterms:created xsi:type="dcterms:W3CDTF">2015-01-21T20:34:32Z</dcterms:created>
  <dcterms:modified xsi:type="dcterms:W3CDTF">2019-06-21T17:40:27Z</dcterms:modified>
</cp:coreProperties>
</file>