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ADMINFNFP\Desktop\CIRCULAR 001 DE 2026\ESTRUCTURA DEL FNFP\D4. METAS Y OBJETIVOS\"/>
    </mc:Choice>
  </mc:AlternateContent>
  <xr:revisionPtr revIDLastSave="0" documentId="13_ncr:1_{68C45E83-663C-45D3-948A-B8F6B98206B2}" xr6:coauthVersionLast="47" xr6:coauthVersionMax="47" xr10:uidLastSave="{00000000-0000-0000-0000-000000000000}"/>
  <bookViews>
    <workbookView xWindow="-120" yWindow="-120" windowWidth="29040" windowHeight="17520" xr2:uid="{414F688A-47B0-480C-81D2-B25E90F66844}"/>
  </bookViews>
  <sheets>
    <sheet name="ANEXO TÉCNICO" sheetId="1" r:id="rId1"/>
    <sheet name="PROYECTADO" sheetId="4" state="hidden" r:id="rId2"/>
    <sheet name="EJECUTADO" sheetId="7" state="hidden" r:id="rId3"/>
    <sheet name="PPTO" sheetId="5" r:id="rId4"/>
    <sheet name="LISTA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5" i="1" l="1"/>
  <c r="R146" i="1"/>
  <c r="R147" i="1"/>
  <c r="R148" i="1"/>
  <c r="R144" i="1"/>
  <c r="R143" i="1"/>
  <c r="R142" i="1"/>
  <c r="R141" i="1"/>
  <c r="R140" i="1"/>
  <c r="R134" i="1"/>
  <c r="R135" i="1"/>
  <c r="R136" i="1"/>
  <c r="R137" i="1"/>
  <c r="R138" i="1"/>
  <c r="R139" i="1"/>
  <c r="R133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08" i="1"/>
  <c r="R97" i="1"/>
  <c r="R98" i="1"/>
  <c r="R99" i="1"/>
  <c r="R100" i="1"/>
  <c r="R101" i="1"/>
  <c r="R102" i="1"/>
  <c r="R103" i="1"/>
  <c r="R104" i="1"/>
  <c r="R105" i="1"/>
  <c r="R106" i="1"/>
  <c r="R107" i="1"/>
  <c r="R96" i="1"/>
  <c r="R90" i="1"/>
  <c r="R91" i="1"/>
  <c r="R92" i="1"/>
  <c r="R93" i="1"/>
  <c r="R94" i="1"/>
  <c r="R95" i="1"/>
  <c r="R89" i="1"/>
  <c r="R88" i="1"/>
  <c r="R87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73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52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33" i="1"/>
  <c r="R25" i="1"/>
  <c r="R26" i="1"/>
  <c r="R27" i="1"/>
  <c r="R28" i="1"/>
  <c r="R29" i="1"/>
  <c r="R30" i="1"/>
  <c r="R31" i="1"/>
  <c r="R32" i="1"/>
  <c r="R24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" i="1"/>
  <c r="T141" i="1" l="1"/>
  <c r="T140" i="1"/>
  <c r="AB87" i="1" l="1"/>
  <c r="AA87" i="1"/>
  <c r="Z87" i="1"/>
  <c r="T143" i="1" l="1"/>
  <c r="T2" i="1"/>
  <c r="T142" i="1"/>
  <c r="S145" i="1"/>
  <c r="T146" i="1" l="1"/>
  <c r="T148" i="1"/>
  <c r="T67" i="1"/>
  <c r="T48" i="1"/>
  <c r="S143" i="1"/>
  <c r="U143" i="1" s="1"/>
  <c r="S141" i="1"/>
  <c r="U141" i="1" s="1"/>
  <c r="S140" i="1"/>
  <c r="U140" i="1" s="1"/>
  <c r="H17" i="5"/>
  <c r="S134" i="1"/>
  <c r="S135" i="1"/>
  <c r="S136" i="1"/>
  <c r="S137" i="1"/>
  <c r="S138" i="1"/>
  <c r="S139" i="1"/>
  <c r="S142" i="1"/>
  <c r="U142" i="1" s="1"/>
  <c r="S144" i="1"/>
  <c r="U144" i="1" s="1"/>
  <c r="U145" i="1"/>
  <c r="S146" i="1"/>
  <c r="U146" i="1" s="1"/>
  <c r="S147" i="1"/>
  <c r="U147" i="1" s="1"/>
  <c r="S148" i="1"/>
  <c r="U148" i="1" s="1"/>
  <c r="S133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U129" i="1" s="1"/>
  <c r="S130" i="1"/>
  <c r="U130" i="1" s="1"/>
  <c r="S131" i="1"/>
  <c r="U131" i="1" s="1"/>
  <c r="S132" i="1"/>
  <c r="U132" i="1" s="1"/>
  <c r="S108" i="1"/>
  <c r="S97" i="1"/>
  <c r="S98" i="1"/>
  <c r="S99" i="1"/>
  <c r="S100" i="1"/>
  <c r="S101" i="1"/>
  <c r="S102" i="1"/>
  <c r="S103" i="1"/>
  <c r="S104" i="1"/>
  <c r="S105" i="1"/>
  <c r="S106" i="1"/>
  <c r="S107" i="1"/>
  <c r="S96" i="1"/>
  <c r="S90" i="1"/>
  <c r="S91" i="1"/>
  <c r="S92" i="1"/>
  <c r="S93" i="1"/>
  <c r="S94" i="1"/>
  <c r="S95" i="1"/>
  <c r="S89" i="1"/>
  <c r="S88" i="1"/>
  <c r="U88" i="1" s="1"/>
  <c r="S87" i="1"/>
  <c r="U87" i="1" s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73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U67" i="1" s="1"/>
  <c r="S68" i="1"/>
  <c r="U68" i="1" s="1"/>
  <c r="S69" i="1"/>
  <c r="U69" i="1" s="1"/>
  <c r="S70" i="1"/>
  <c r="S71" i="1"/>
  <c r="S72" i="1"/>
  <c r="S52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U46" i="1" s="1"/>
  <c r="S47" i="1"/>
  <c r="U47" i="1" s="1"/>
  <c r="S48" i="1"/>
  <c r="U48" i="1" s="1"/>
  <c r="S49" i="1"/>
  <c r="S50" i="1"/>
  <c r="S51" i="1"/>
  <c r="S33" i="1"/>
  <c r="S25" i="1"/>
  <c r="U25" i="1" s="1"/>
  <c r="S26" i="1"/>
  <c r="U26" i="1" s="1"/>
  <c r="S27" i="1"/>
  <c r="U27" i="1" s="1"/>
  <c r="S28" i="1"/>
  <c r="U28" i="1" s="1"/>
  <c r="S29" i="1"/>
  <c r="U29" i="1" s="1"/>
  <c r="S30" i="1"/>
  <c r="U30" i="1" s="1"/>
  <c r="S31" i="1"/>
  <c r="U31" i="1" s="1"/>
  <c r="S32" i="1"/>
  <c r="S24" i="1"/>
  <c r="U24" i="1" s="1"/>
  <c r="S3" i="1"/>
  <c r="U3" i="1" s="1"/>
  <c r="S4" i="1"/>
  <c r="U4" i="1" s="1"/>
  <c r="S5" i="1"/>
  <c r="U5" i="1" s="1"/>
  <c r="S6" i="1"/>
  <c r="U6" i="1" s="1"/>
  <c r="S7" i="1"/>
  <c r="U7" i="1" s="1"/>
  <c r="S8" i="1"/>
  <c r="U8" i="1" s="1"/>
  <c r="S9" i="1"/>
  <c r="U9" i="1" s="1"/>
  <c r="S10" i="1"/>
  <c r="U10" i="1" s="1"/>
  <c r="S11" i="1"/>
  <c r="U11" i="1" s="1"/>
  <c r="S12" i="1"/>
  <c r="U12" i="1" s="1"/>
  <c r="S13" i="1"/>
  <c r="U13" i="1" s="1"/>
  <c r="S14" i="1"/>
  <c r="U14" i="1" s="1"/>
  <c r="S15" i="1"/>
  <c r="U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" i="1"/>
  <c r="U2" i="1" s="1"/>
  <c r="V2" i="1" s="1"/>
  <c r="T145" i="1"/>
  <c r="T147" i="1"/>
  <c r="T144" i="1"/>
  <c r="T129" i="1"/>
  <c r="T130" i="1"/>
  <c r="T131" i="1"/>
  <c r="T132" i="1"/>
  <c r="T90" i="1"/>
  <c r="T88" i="1"/>
  <c r="T87" i="1"/>
  <c r="T68" i="1"/>
  <c r="T69" i="1"/>
  <c r="T46" i="1"/>
  <c r="T47" i="1"/>
  <c r="T31" i="1"/>
  <c r="D89" i="1"/>
  <c r="F89" i="1"/>
  <c r="H89" i="1"/>
  <c r="D96" i="1"/>
  <c r="F96" i="1"/>
  <c r="H96" i="1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4" i="7"/>
  <c r="D93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4" i="7"/>
  <c r="D33" i="7"/>
  <c r="D32" i="7"/>
  <c r="D31" i="7"/>
  <c r="D30" i="7"/>
  <c r="D29" i="7"/>
  <c r="D28" i="7"/>
  <c r="D27" i="7"/>
  <c r="D26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158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43" i="4"/>
  <c r="D138" i="4"/>
  <c r="D139" i="4"/>
  <c r="D140" i="4"/>
  <c r="D141" i="4"/>
  <c r="V145" i="1" l="1"/>
  <c r="V140" i="1"/>
  <c r="V148" i="1"/>
  <c r="V143" i="1"/>
  <c r="V131" i="1"/>
  <c r="W87" i="1"/>
  <c r="V132" i="1"/>
  <c r="V31" i="1"/>
  <c r="V141" i="1"/>
  <c r="V147" i="1"/>
  <c r="V69" i="1"/>
  <c r="V130" i="1"/>
  <c r="V146" i="1"/>
  <c r="V46" i="1"/>
  <c r="V48" i="1"/>
  <c r="V68" i="1"/>
  <c r="V129" i="1"/>
  <c r="X87" i="1"/>
  <c r="V47" i="1"/>
  <c r="V67" i="1"/>
  <c r="V88" i="1"/>
  <c r="V144" i="1"/>
  <c r="V87" i="1"/>
  <c r="D97" i="4"/>
  <c r="D98" i="4"/>
  <c r="D99" i="4"/>
  <c r="D100" i="4"/>
  <c r="D101" i="4"/>
  <c r="D102" i="4"/>
  <c r="D96" i="4"/>
  <c r="D71" i="4"/>
  <c r="D72" i="4"/>
  <c r="D73" i="4"/>
  <c r="D74" i="4"/>
  <c r="D75" i="4"/>
  <c r="D76" i="4"/>
  <c r="D36" i="4"/>
  <c r="D50" i="4"/>
  <c r="D51" i="4"/>
  <c r="D52" i="4"/>
  <c r="D53" i="4"/>
  <c r="D54" i="4"/>
  <c r="D34" i="4"/>
  <c r="D3" i="4"/>
  <c r="Y87" i="1" l="1"/>
  <c r="T91" i="1"/>
  <c r="AB133" i="1" l="1"/>
  <c r="AA133" i="1"/>
  <c r="Z133" i="1"/>
  <c r="AB108" i="1"/>
  <c r="AA108" i="1"/>
  <c r="Z108" i="1"/>
  <c r="AB96" i="1"/>
  <c r="AA96" i="1"/>
  <c r="Z96" i="1"/>
  <c r="AB89" i="1"/>
  <c r="AA89" i="1"/>
  <c r="Z89" i="1"/>
  <c r="AB73" i="1"/>
  <c r="AA73" i="1"/>
  <c r="Z73" i="1"/>
  <c r="Z52" i="1"/>
  <c r="AB52" i="1"/>
  <c r="AA52" i="1"/>
  <c r="AB33" i="1"/>
  <c r="AA33" i="1"/>
  <c r="Z33" i="1"/>
  <c r="AB24" i="1"/>
  <c r="AA24" i="1"/>
  <c r="AA2" i="1"/>
  <c r="Z24" i="1"/>
  <c r="Z2" i="1"/>
  <c r="F17" i="5"/>
  <c r="E17" i="5"/>
  <c r="I17" i="5" s="1"/>
  <c r="G17" i="5" l="1"/>
  <c r="J17" i="5" s="1"/>
  <c r="Q152" i="1"/>
  <c r="R152" i="1"/>
  <c r="AB2" i="1"/>
  <c r="T136" i="1" l="1"/>
  <c r="T13" i="1"/>
  <c r="V13" i="1" s="1"/>
  <c r="U138" i="1"/>
  <c r="U136" i="1"/>
  <c r="T8" i="1"/>
  <c r="V8" i="1" s="1"/>
  <c r="T53" i="1"/>
  <c r="G152" i="1"/>
  <c r="G151" i="1"/>
  <c r="V136" i="1" l="1"/>
  <c r="D118" i="4" l="1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17" i="4"/>
  <c r="D105" i="4"/>
  <c r="D106" i="4"/>
  <c r="D107" i="4"/>
  <c r="D108" i="4"/>
  <c r="D109" i="4"/>
  <c r="D110" i="4"/>
  <c r="D111" i="4"/>
  <c r="D112" i="4"/>
  <c r="D113" i="4"/>
  <c r="D114" i="4"/>
  <c r="D115" i="4"/>
  <c r="D104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3" i="4"/>
  <c r="D94" i="4"/>
  <c r="D78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5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7" i="4"/>
  <c r="D28" i="4"/>
  <c r="D29" i="4"/>
  <c r="D30" i="4"/>
  <c r="D31" i="4"/>
  <c r="D32" i="4"/>
  <c r="D33" i="4"/>
  <c r="D26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V142" i="1" l="1"/>
  <c r="U139" i="1"/>
  <c r="U137" i="1"/>
  <c r="U135" i="1"/>
  <c r="U134" i="1"/>
  <c r="U133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V91" i="1" s="1"/>
  <c r="U90" i="1"/>
  <c r="V90" i="1" s="1"/>
  <c r="U89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V53" i="1" s="1"/>
  <c r="U52" i="1"/>
  <c r="U51" i="1"/>
  <c r="U50" i="1"/>
  <c r="U49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T139" i="1"/>
  <c r="T138" i="1"/>
  <c r="V138" i="1" s="1"/>
  <c r="T137" i="1"/>
  <c r="T135" i="1"/>
  <c r="T134" i="1"/>
  <c r="T133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89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2" i="1"/>
  <c r="T51" i="1"/>
  <c r="T50" i="1"/>
  <c r="T49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0" i="1"/>
  <c r="V30" i="1" s="1"/>
  <c r="T29" i="1"/>
  <c r="V29" i="1" s="1"/>
  <c r="T28" i="1"/>
  <c r="V28" i="1" s="1"/>
  <c r="T27" i="1"/>
  <c r="V27" i="1" s="1"/>
  <c r="T26" i="1"/>
  <c r="V26" i="1" s="1"/>
  <c r="T25" i="1"/>
  <c r="V25" i="1" s="1"/>
  <c r="T24" i="1"/>
  <c r="V24" i="1" s="1"/>
  <c r="T23" i="1"/>
  <c r="V23" i="1" s="1"/>
  <c r="T22" i="1"/>
  <c r="V22" i="1" s="1"/>
  <c r="T21" i="1"/>
  <c r="V21" i="1" s="1"/>
  <c r="T20" i="1"/>
  <c r="V20" i="1" s="1"/>
  <c r="T19" i="1"/>
  <c r="V19" i="1" s="1"/>
  <c r="T18" i="1"/>
  <c r="V18" i="1" s="1"/>
  <c r="T17" i="1"/>
  <c r="V17" i="1" s="1"/>
  <c r="T16" i="1"/>
  <c r="V16" i="1" s="1"/>
  <c r="T15" i="1"/>
  <c r="V15" i="1" s="1"/>
  <c r="T14" i="1"/>
  <c r="V14" i="1" s="1"/>
  <c r="T12" i="1"/>
  <c r="V12" i="1" s="1"/>
  <c r="T11" i="1"/>
  <c r="V11" i="1" s="1"/>
  <c r="T10" i="1"/>
  <c r="V10" i="1" s="1"/>
  <c r="T9" i="1"/>
  <c r="V9" i="1" s="1"/>
  <c r="T7" i="1"/>
  <c r="V7" i="1" s="1"/>
  <c r="T6" i="1"/>
  <c r="V6" i="1" s="1"/>
  <c r="T5" i="1"/>
  <c r="V5" i="1" s="1"/>
  <c r="T4" i="1"/>
  <c r="V4" i="1" s="1"/>
  <c r="T3" i="1"/>
  <c r="V3" i="1" s="1"/>
  <c r="J133" i="1"/>
  <c r="J108" i="1"/>
  <c r="J96" i="1"/>
  <c r="J89" i="1"/>
  <c r="J73" i="1"/>
  <c r="J52" i="1"/>
  <c r="J33" i="1"/>
  <c r="J24" i="1"/>
  <c r="J2" i="1"/>
  <c r="H133" i="1"/>
  <c r="H108" i="1"/>
  <c r="H73" i="1"/>
  <c r="H52" i="1"/>
  <c r="H33" i="1"/>
  <c r="H24" i="1"/>
  <c r="H2" i="1"/>
  <c r="F133" i="1"/>
  <c r="F108" i="1"/>
  <c r="F73" i="1"/>
  <c r="F52" i="1"/>
  <c r="F33" i="1"/>
  <c r="F24" i="1"/>
  <c r="F2" i="1"/>
  <c r="D24" i="1"/>
  <c r="D33" i="1"/>
  <c r="D52" i="1"/>
  <c r="D73" i="1"/>
  <c r="D108" i="1"/>
  <c r="D133" i="1"/>
  <c r="D2" i="1"/>
  <c r="V42" i="1" l="1"/>
  <c r="V37" i="1"/>
  <c r="W108" i="1"/>
  <c r="W133" i="1"/>
  <c r="W89" i="1"/>
  <c r="W73" i="1"/>
  <c r="X133" i="1"/>
  <c r="X108" i="1"/>
  <c r="X89" i="1"/>
  <c r="V32" i="1"/>
  <c r="V33" i="1"/>
  <c r="V38" i="1"/>
  <c r="V43" i="1"/>
  <c r="V62" i="1"/>
  <c r="V70" i="1"/>
  <c r="V75" i="1"/>
  <c r="V80" i="1"/>
  <c r="V85" i="1"/>
  <c r="V139" i="1"/>
  <c r="V35" i="1"/>
  <c r="V40" i="1"/>
  <c r="V45" i="1"/>
  <c r="V65" i="1"/>
  <c r="V73" i="1"/>
  <c r="V78" i="1"/>
  <c r="V83" i="1"/>
  <c r="V95" i="1"/>
  <c r="V100" i="1"/>
  <c r="V105" i="1"/>
  <c r="V110" i="1"/>
  <c r="V115" i="1"/>
  <c r="V120" i="1"/>
  <c r="V125" i="1"/>
  <c r="V134" i="1"/>
  <c r="V66" i="1"/>
  <c r="V74" i="1"/>
  <c r="V79" i="1"/>
  <c r="V84" i="1"/>
  <c r="V96" i="1"/>
  <c r="V101" i="1"/>
  <c r="V106" i="1"/>
  <c r="V111" i="1"/>
  <c r="V116" i="1"/>
  <c r="V121" i="1"/>
  <c r="V126" i="1"/>
  <c r="V135" i="1"/>
  <c r="V34" i="1"/>
  <c r="V39" i="1"/>
  <c r="V44" i="1"/>
  <c r="V92" i="1"/>
  <c r="V97" i="1"/>
  <c r="V102" i="1"/>
  <c r="V107" i="1"/>
  <c r="V112" i="1"/>
  <c r="V117" i="1"/>
  <c r="V122" i="1"/>
  <c r="V127" i="1"/>
  <c r="V137" i="1"/>
  <c r="V63" i="1"/>
  <c r="V71" i="1"/>
  <c r="V76" i="1"/>
  <c r="V81" i="1"/>
  <c r="V86" i="1"/>
  <c r="V93" i="1"/>
  <c r="V98" i="1"/>
  <c r="V103" i="1"/>
  <c r="V108" i="1"/>
  <c r="V113" i="1"/>
  <c r="V118" i="1"/>
  <c r="V123" i="1"/>
  <c r="V128" i="1"/>
  <c r="V36" i="1"/>
  <c r="V41" i="1"/>
  <c r="V64" i="1"/>
  <c r="V72" i="1"/>
  <c r="V77" i="1"/>
  <c r="V82" i="1"/>
  <c r="V94" i="1"/>
  <c r="V99" i="1"/>
  <c r="V104" i="1"/>
  <c r="V109" i="1"/>
  <c r="V114" i="1"/>
  <c r="V119" i="1"/>
  <c r="V124" i="1"/>
  <c r="V133" i="1"/>
  <c r="X73" i="1"/>
  <c r="V89" i="1"/>
  <c r="X2" i="1"/>
  <c r="W2" i="1"/>
  <c r="V50" i="1"/>
  <c r="V55" i="1"/>
  <c r="V58" i="1"/>
  <c r="V60" i="1"/>
  <c r="V56" i="1"/>
  <c r="V61" i="1"/>
  <c r="V51" i="1"/>
  <c r="X52" i="1"/>
  <c r="V52" i="1"/>
  <c r="V57" i="1"/>
  <c r="X96" i="1"/>
  <c r="X24" i="1"/>
  <c r="V49" i="1"/>
  <c r="V54" i="1"/>
  <c r="V59" i="1"/>
  <c r="X33" i="1"/>
  <c r="W33" i="1"/>
  <c r="W96" i="1"/>
  <c r="W52" i="1"/>
  <c r="W24" i="1"/>
  <c r="Q151" i="1" l="1"/>
  <c r="R151" i="1"/>
  <c r="Y52" i="1"/>
  <c r="Y2" i="1"/>
  <c r="Y133" i="1"/>
  <c r="Y108" i="1"/>
  <c r="Y73" i="1"/>
  <c r="Y33" i="1"/>
  <c r="Y24" i="1"/>
  <c r="Y96" i="1"/>
  <c r="Y89" i="1"/>
</calcChain>
</file>

<file path=xl/sharedStrings.xml><?xml version="1.0" encoding="utf-8"?>
<sst xmlns="http://schemas.openxmlformats.org/spreadsheetml/2006/main" count="1156" uniqueCount="325">
  <si>
    <t>ID</t>
  </si>
  <si>
    <t>ODS</t>
  </si>
  <si>
    <t>PND</t>
  </si>
  <si>
    <t>POP</t>
  </si>
  <si>
    <t>PEFNFP</t>
  </si>
  <si>
    <t>Programa</t>
  </si>
  <si>
    <t>Categoria territorial</t>
  </si>
  <si>
    <t>Indicadores</t>
  </si>
  <si>
    <t>Cumplimiento</t>
  </si>
  <si>
    <t>Cod_ODS</t>
  </si>
  <si>
    <t>Nom_ODS</t>
  </si>
  <si>
    <t>Cod_EJPND</t>
  </si>
  <si>
    <t>Nom_EJPND</t>
  </si>
  <si>
    <t>Cod_OE</t>
  </si>
  <si>
    <t>Nom_OE</t>
  </si>
  <si>
    <t>Nom_PEFNFP</t>
  </si>
  <si>
    <t>Cod_PEFNFP</t>
  </si>
  <si>
    <t>Nom_proyecto</t>
  </si>
  <si>
    <t>Categoria_Poblacional</t>
  </si>
  <si>
    <t>Categoria_territorial</t>
  </si>
  <si>
    <t>Tipo_indicador</t>
  </si>
  <si>
    <t>Meta_anual</t>
  </si>
  <si>
    <t>cod_ODS</t>
  </si>
  <si>
    <t>cod_PND</t>
  </si>
  <si>
    <t>cod_POP</t>
  </si>
  <si>
    <t>Categoria poblacional</t>
  </si>
  <si>
    <t>Objetivo 1: Poner fin a la pobreza en todas sus formas en todo el mundo</t>
  </si>
  <si>
    <t>O1</t>
  </si>
  <si>
    <t>Seguridad humana y justicia social.</t>
  </si>
  <si>
    <t>EJT1</t>
  </si>
  <si>
    <t>Contribuir al ordenamiento productivo y social de la propiedad rural y al mejoramiento del entorno social de la cadena</t>
  </si>
  <si>
    <t>OE1</t>
  </si>
  <si>
    <t>Identidad</t>
  </si>
  <si>
    <t>T1</t>
  </si>
  <si>
    <t>Gestión</t>
  </si>
  <si>
    <t>Campesinado</t>
  </si>
  <si>
    <t>Vinculación o Beneficio de Territorios Priorizados (PDET, PNIS, ZOMAC, ZRC, o las que se creen en el marco de políticas gubernamentales).</t>
  </si>
  <si>
    <t>Objetivo 2: Poner fin al hambre</t>
  </si>
  <si>
    <t>O2</t>
  </si>
  <si>
    <t>Derecho humano a la alimentación</t>
  </si>
  <si>
    <t>EJT2</t>
  </si>
  <si>
    <t>Mejorar la comercialización y el consumo de la papa</t>
  </si>
  <si>
    <t>OE2</t>
  </si>
  <si>
    <t>Social</t>
  </si>
  <si>
    <t>T2</t>
  </si>
  <si>
    <t>Resultado</t>
  </si>
  <si>
    <t>Mujer Rural</t>
  </si>
  <si>
    <t>Categoría de sostenibilidad ambiental.</t>
  </si>
  <si>
    <t>Objetivo 3: Garantizar una vida sana y promover el bienestar para todos en todas las edades</t>
  </si>
  <si>
    <t>O3</t>
  </si>
  <si>
    <t>Convergencia regional</t>
  </si>
  <si>
    <t>EJT3</t>
  </si>
  <si>
    <t xml:space="preserve"> Incrementar la productividad del cultivo y del procesamiento industrial de la papa</t>
  </si>
  <si>
    <t>OE3</t>
  </si>
  <si>
    <t>Económica</t>
  </si>
  <si>
    <t>T3</t>
  </si>
  <si>
    <t>Joven Rural e Integración Generacional.</t>
  </si>
  <si>
    <t>Impacto en Cambio climático.</t>
  </si>
  <si>
    <t>Objetivo 4: Garantizar una educación inclusiva, equitativa y de calidad y promover oportunidades de aprendizaje durante toda la vida para todos</t>
  </si>
  <si>
    <t>O4</t>
  </si>
  <si>
    <t>Ordenamiento del territorio alrededor del agua</t>
  </si>
  <si>
    <t>EJT4</t>
  </si>
  <si>
    <t>Fortalecer la gestión en Investigación, Desarrollo e Innovación en la cadena</t>
  </si>
  <si>
    <t>OE4</t>
  </si>
  <si>
    <t>Productiva</t>
  </si>
  <si>
    <t>T4</t>
  </si>
  <si>
    <t>Victimas Conflicto.</t>
  </si>
  <si>
    <t>Control deforestación y gestión de bosques.</t>
  </si>
  <si>
    <t>Objetivo 5: Lograr la igualdad entre los géneros y empoderar a todas las mujeres y las niñas</t>
  </si>
  <si>
    <t>O5</t>
  </si>
  <si>
    <t>Transformación productiva, internacionalización y acción climática.</t>
  </si>
  <si>
    <t>EJT5</t>
  </si>
  <si>
    <t>Mejorar la gestión ambiental de la cadena</t>
  </si>
  <si>
    <t>OE5</t>
  </si>
  <si>
    <t>Ambiental</t>
  </si>
  <si>
    <t>T5</t>
  </si>
  <si>
    <t>Reincorporados.</t>
  </si>
  <si>
    <t>NA</t>
  </si>
  <si>
    <t>Objetivo 6: Garantizar la disponibilidad de agua y su gestión sostenible y el saneamiento para todos</t>
  </si>
  <si>
    <t>O6</t>
  </si>
  <si>
    <t>Fortalecer la gestión institucional para la cadena de la papa</t>
  </si>
  <si>
    <t>OE6</t>
  </si>
  <si>
    <t>Liderazgo</t>
  </si>
  <si>
    <t>T6</t>
  </si>
  <si>
    <t>Discapacidad e inclusión social.</t>
  </si>
  <si>
    <t>Objetivo 7: Garantizar el acceso a una energía asequible, segura, sostenible y moderna</t>
  </si>
  <si>
    <t>O7</t>
  </si>
  <si>
    <t>Transparencia</t>
  </si>
  <si>
    <t>T7</t>
  </si>
  <si>
    <t>Grupos étnicos.</t>
  </si>
  <si>
    <t>Objetivo 8: Promover el crecimiento económico inclusivo y sostenible, el empleo y el trabajo decente para todos</t>
  </si>
  <si>
    <t>O8</t>
  </si>
  <si>
    <t>Productividad</t>
  </si>
  <si>
    <t>T8</t>
  </si>
  <si>
    <t>Primera infancia, infancia y adolescencia</t>
  </si>
  <si>
    <t>Objetivo 9: Construir infraestructuras resilientes, promover la industrialización sostenible y fomentar la innovación</t>
  </si>
  <si>
    <t>O9</t>
  </si>
  <si>
    <t>Objetivo 10: Reducir la desigualdad en y entre los países</t>
  </si>
  <si>
    <t>O10</t>
  </si>
  <si>
    <t>Objetivo 11: Lograr que las ciudades sean más inclusivas, seguras, resilientes y sostenibles</t>
  </si>
  <si>
    <t>O11</t>
  </si>
  <si>
    <t>Objetivo 12: Garantizar modalidades de consumo y producción sostenibles</t>
  </si>
  <si>
    <t>O12</t>
  </si>
  <si>
    <t>Objetivo 13: Adoptar medidas urgentes para combatir el cambio climático y sus efectos</t>
  </si>
  <si>
    <t>O13</t>
  </si>
  <si>
    <t>Objetivo 14: Conservar y utilizar sosteniblemente los océanos, los mares y los recursos marinos</t>
  </si>
  <si>
    <t>O14</t>
  </si>
  <si>
    <t>Objetivo 15: Gestionar sosteniblemente los bosques, luchar contra la desertificación, detener e invertir la degradación de las tierras, detener la pérdida de biodiversidad</t>
  </si>
  <si>
    <t>O15</t>
  </si>
  <si>
    <t>Objetivo 16: Promover sociedades justas, pacíficas e inclusivas</t>
  </si>
  <si>
    <t>O16</t>
  </si>
  <si>
    <t>Objetivo 17: Revitalizar la Alianza Mundial para el Desarrollo Sostenible</t>
  </si>
  <si>
    <t>O17</t>
  </si>
  <si>
    <t>Cod_ind</t>
  </si>
  <si>
    <t>Estudios económicos</t>
  </si>
  <si>
    <t>EC_1</t>
  </si>
  <si>
    <t>EC_2</t>
  </si>
  <si>
    <t>EC_3</t>
  </si>
  <si>
    <t>EC_4</t>
  </si>
  <si>
    <t>EC_5</t>
  </si>
  <si>
    <t>ASOCIATIVIDAD Y FORTALECIMIENTO EMPRESARIAL</t>
  </si>
  <si>
    <t>Proyectado_fis</t>
  </si>
  <si>
    <t>Ejecutado_fis</t>
  </si>
  <si>
    <t>Proyectado_porc</t>
  </si>
  <si>
    <t>Ejecutado_porc</t>
  </si>
  <si>
    <t xml:space="preserve">SISTEMAS DE INFORMACIÓN </t>
  </si>
  <si>
    <t>TRANSFORMACIÓN</t>
  </si>
  <si>
    <t>ITT_1</t>
  </si>
  <si>
    <t>Técnico</t>
  </si>
  <si>
    <t>SEMILLAS</t>
  </si>
  <si>
    <t>Productores impactados semilla certificada</t>
  </si>
  <si>
    <t>ITT_2</t>
  </si>
  <si>
    <t>MEJORAMIENTO GENÉTICO DE PAPA TETRAPLOIDE</t>
  </si>
  <si>
    <t>Publicaciones científicas</t>
  </si>
  <si>
    <t>ITPA</t>
  </si>
  <si>
    <t>ITT_3</t>
  </si>
  <si>
    <t>Productores con extensión rural</t>
  </si>
  <si>
    <t>Realización de visitas de extensión rural a productores</t>
  </si>
  <si>
    <t>Montaje de parcelas demostrativas ECAS</t>
  </si>
  <si>
    <t>Talleres de ECAS</t>
  </si>
  <si>
    <t>Productores formados en ECAs</t>
  </si>
  <si>
    <t>Productores impactados por días de campo parcelas demostrativas</t>
  </si>
  <si>
    <t>Selección de fincas sensores</t>
  </si>
  <si>
    <t>Realización de informe de monitoreos</t>
  </si>
  <si>
    <t>Reporte de resultados avance clasificación de áreas</t>
  </si>
  <si>
    <t>Esquema de visualización de clima para sector papa</t>
  </si>
  <si>
    <t>Recolección y envío de información sobre variables de interés socioeconómico</t>
  </si>
  <si>
    <t>REC_1</t>
  </si>
  <si>
    <t>Recaudo</t>
  </si>
  <si>
    <t>RECAUDO</t>
  </si>
  <si>
    <t>Producto</t>
  </si>
  <si>
    <t>Número de variedades conservadas en el banco de germoplasma in vitro</t>
  </si>
  <si>
    <t>Número de plántulas producidas en fase de enraizamiento in vitro (plántulas con raíz)</t>
  </si>
  <si>
    <t>Número de muestras analizadas</t>
  </si>
  <si>
    <t>Número de plantas endurecidas ex vitro en invernadero.</t>
  </si>
  <si>
    <t>Bultos de semilla certifica entregado (20/productor)</t>
  </si>
  <si>
    <t>Contratación equipo técnico</t>
  </si>
  <si>
    <t>Conformación ECAS</t>
  </si>
  <si>
    <t>AVANCE</t>
  </si>
  <si>
    <t>% AVANCE</t>
  </si>
  <si>
    <t>PROGRAMAS FNFP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</si>
  <si>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</si>
  <si>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</si>
  <si>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</si>
  <si>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</si>
  <si>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</si>
  <si>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</si>
  <si>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</si>
  <si>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</si>
  <si>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</si>
  <si>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</si>
  <si>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</si>
  <si>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</si>
  <si>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 INDICADOR</t>
  </si>
  <si>
    <t>CENTRO DE COSTOS</t>
  </si>
  <si>
    <t>PROYECTO</t>
  </si>
  <si>
    <t>PROGRAMADO</t>
  </si>
  <si>
    <t>EJECUCIÓN ACUMULADA</t>
  </si>
  <si>
    <t>SOLICITUD ACUMULADA</t>
  </si>
  <si>
    <t>% PROGRAMADO</t>
  </si>
  <si>
    <t>% CUMPLIMIENTO</t>
  </si>
  <si>
    <t>ASOCIATIVIDAD</t>
  </si>
  <si>
    <t>TOTAL</t>
  </si>
  <si>
    <t>PRO</t>
  </si>
  <si>
    <t>EJE</t>
  </si>
  <si>
    <t>SISTEMAS DE INFORMACIÓN</t>
  </si>
  <si>
    <t>MEJORAMIENTO</t>
  </si>
  <si>
    <t>PORCENTAJE DE AVANCE PRESUPUESTAL PROGRAMADO</t>
  </si>
  <si>
    <t>PORCENTAJE DE AVANCE PRESUPUESTAL REAL</t>
  </si>
  <si>
    <t xml:space="preserve">CUMPLIMIENTO PRESUPUESTAL </t>
  </si>
  <si>
    <t>Total_proyectado</t>
  </si>
  <si>
    <t>Total_ejecutado</t>
  </si>
  <si>
    <t>Cumplimiento_total</t>
  </si>
  <si>
    <t>Proyectado</t>
  </si>
  <si>
    <t>Real</t>
  </si>
  <si>
    <t># de intervenciones realizadas en facturación electrónica y en capacidades administrativas y contables</t>
  </si>
  <si>
    <t># Organizaciones con facturación electrónica o resolución vigente</t>
  </si>
  <si>
    <t># Organizaciones con actualización del certificado de cámara de comercio</t>
  </si>
  <si>
    <t># Organizaciones impactadas con sesiones de seguimiento y evaluación.</t>
  </si>
  <si>
    <t># Organizaciones impactadas con entrega de herramientas ofimáticas</t>
  </si>
  <si>
    <t xml:space="preserve"># de organizaciones con seguimientos en los procesos administrativos y financieros. </t>
  </si>
  <si>
    <t># de intervenciones realizadas en estructura orgánica organizacional; habilidades blandas y competencias ambientales y; género y economía del cuidado.</t>
  </si>
  <si>
    <t># Documentos de caracterización y línea base realizados</t>
  </si>
  <si>
    <t># Sesiones implementadas (Integración generacional)</t>
  </si>
  <si>
    <t># Escuelas de liderazgo realizadas</t>
  </si>
  <si>
    <t># Encuentros de Participación Asociativa realizados</t>
  </si>
  <si>
    <t xml:space="preserve"># Foro de Innovación y Encuentro de Experiencias Asociativas realizados </t>
  </si>
  <si>
    <t># de organizaciones con Metodología de trabajo socializado y diagnósticos realizados.</t>
  </si>
  <si>
    <t># Fichas técnicas elaboradas</t>
  </si>
  <si>
    <t># Jornadas de asesoría realizadas</t>
  </si>
  <si>
    <t xml:space="preserve"># de intervenciones realizadas en procesos de postcosecha para garantizar la selección, clasificación y empaquetado adecuada. </t>
  </si>
  <si>
    <t># Herramientas para la identificación de ILE, oferta y demanda de la papa.</t>
  </si>
  <si>
    <t># Alianzas institucionales efectivas</t>
  </si>
  <si>
    <t># Encuentros comerciales realizados</t>
  </si>
  <si>
    <t># Esquemas de apoyo a la comercialización para organizaciones</t>
  </si>
  <si>
    <t xml:space="preserve"># de organizaciones con circuitos cortos de comercialización </t>
  </si>
  <si>
    <t>Toneladas de papa comercializada</t>
  </si>
  <si>
    <t># Propuesta de cronograma detallado para 2025, elaborado</t>
  </si>
  <si>
    <t># Propuesta de cronograma detallado para 2026, elaborado</t>
  </si>
  <si>
    <t># sesiones y/o eventos de promoción, monitoreo y apropiación de la política del POP regionales, realizados</t>
  </si>
  <si>
    <t>Estructurar seis (6) proyectos de inversión con su presupuesto de fuente de financiación externa de acuerdo con el cronograma y priorización en el plan de acción del POP</t>
  </si>
  <si>
    <t># Mesas de trabajo o espacios de gestión con actores estratégicos</t>
  </si>
  <si>
    <t># Base de datos con fuentes de financiación, identificadas y evaluadas.</t>
  </si>
  <si>
    <t># Base de datos con el registro de información consultada y generada</t>
  </si>
  <si>
    <t># informes de seguimiento</t>
  </si>
  <si>
    <t># de informes de articulación y gestión con diferentes actores estratégicos</t>
  </si>
  <si>
    <t>CONSUMO Y DIVULGACIÓN</t>
  </si>
  <si>
    <t>Personas alcanzadas con pauta de TV</t>
  </si>
  <si>
    <t>Emisiones comerciales en TV.</t>
  </si>
  <si>
    <t>Emisiones comerciales en Radio.</t>
  </si>
  <si>
    <t>Participación en eventos BTL (Gastronómicos).</t>
  </si>
  <si>
    <t>Participación en evento BTL (Deportivo).</t>
  </si>
  <si>
    <t>Activaciones de La Escuela de la Papa (presencial).</t>
  </si>
  <si>
    <t>Asistentes en la totalidad de actividades BTL y de Promoción.</t>
  </si>
  <si>
    <t>Realización de concursos en redes sociales.</t>
  </si>
  <si>
    <t>Usuarios alcanzados en redes sociales.</t>
  </si>
  <si>
    <t>Nuevos seguidores en redes sociales.</t>
  </si>
  <si>
    <t>Creación y publicación de contenidos de influenciadores.</t>
  </si>
  <si>
    <t>Captación de datos a usuarios en La Escuela de la Papa Digital.</t>
  </si>
  <si>
    <t>Realización de eventos de promoción con énfasis en recaudadores.</t>
  </si>
  <si>
    <t>Realización de eventos de promoción con énfasis en productores.</t>
  </si>
  <si>
    <t>Participación en eventos regionales y/o nacionales representativos para el sector papa.</t>
  </si>
  <si>
    <t>Encuestas de percepción del FNFP.</t>
  </si>
  <si>
    <t>Realización de pieza audio visual con logros del FNFP.</t>
  </si>
  <si>
    <t>Participación con estructura efímera (stand) en Agroexpo 2025.</t>
  </si>
  <si>
    <t>Asistentes impactados con promoción del FNFP en Agroexpo 2025.</t>
  </si>
  <si>
    <t># Documentos (políticas) con lineamientos de gestión de la información</t>
  </si>
  <si>
    <t># Listado maestro de los registros administrativos identificados</t>
  </si>
  <si>
    <t># Listado maestro de las operaciones estadísticas</t>
  </si>
  <si>
    <t># Esquemas implementados</t>
  </si>
  <si>
    <t># Mesas de trabajo realizadas</t>
  </si>
  <si>
    <t># Sistema de consulta en operación</t>
  </si>
  <si>
    <t># Aplicativos para la recopilación y divulgación de la información</t>
  </si>
  <si>
    <t># Catálogos de información espacial articulados</t>
  </si>
  <si>
    <t># Procesos de recolección fortalecidos</t>
  </si>
  <si>
    <t>Servicio de consulta en línea disponible OCP.</t>
  </si>
  <si>
    <t># Boletines diarios elaborados</t>
  </si>
  <si>
    <t># Capsulas diseñadas quincenalmente</t>
  </si>
  <si>
    <t># Boletines regionales elaborados</t>
  </si>
  <si>
    <t># Boletines empresariales elaborados</t>
  </si>
  <si>
    <t># Artículos para revista papa redactados</t>
  </si>
  <si>
    <t># Tableros de visualización (comercio, costos y abastecimiento)</t>
  </si>
  <si>
    <t># Investigaciones sectoriales formulados en las temáticas descritas</t>
  </si>
  <si>
    <t># Instrumento de seguimiento y monitoreo implementado</t>
  </si>
  <si>
    <t>Reportes de los cortes evaluados</t>
  </si>
  <si>
    <t>Tableros para la visualización de los datos</t>
  </si>
  <si>
    <t># Informe de evaluación con bases de datos</t>
  </si>
  <si>
    <t># diagnósticos de necesidades que identifique las brechas en transformación agroindustrial a pequeña y mediana escala  </t>
  </si>
  <si>
    <t># caracterizaciones de infraestructura y equipos agroindustriales destinados a la agregación de valor y/o transformación de la papa</t>
  </si>
  <si>
    <t># Planes curriculares para la transformación de productos derivados de la papa.</t>
  </si>
  <si>
    <t># Jornadas de capacitación teórico-prácticas para la elaboración de productos a partir de la papa.</t>
  </si>
  <si>
    <t># kits de estandarización de procesos agroindustriales.</t>
  </si>
  <si>
    <t># Giras técnicas empresariales desarrolladas.</t>
  </si>
  <si>
    <t># Asesorías realizadas</t>
  </si>
  <si>
    <t># Resoluciones emitidas por INVIMA</t>
  </si>
  <si>
    <t># Jornadas de seguimiento implementadas</t>
  </si>
  <si>
    <t># Fichas técnicas para productos en fresco y procesados.</t>
  </si>
  <si>
    <t># Análisis bromatológicos para productos en fresco y procesados</t>
  </si>
  <si>
    <t># Participaciones en eventos gastronómicos</t>
  </si>
  <si>
    <t># Talleres de transformación artesanal implementados</t>
  </si>
  <si>
    <t># Certificados para la manipulación de alimentos generados</t>
  </si>
  <si>
    <t>Número de documentos de argumentación jurídica y económica elaborados y sustentados</t>
  </si>
  <si>
    <t xml:space="preserve">Número de asesorías contratadas para sustento de la argumentación jurídica en el Centro de Asesoría en Asuntos OMC -ACWL. </t>
  </si>
  <si>
    <t>MECANISMOS DE PROTECCIÓN</t>
  </si>
  <si>
    <t>Protocolo detallado que incluya los programas MIPE y MIRFE; Número de minitubérculos</t>
  </si>
  <si>
    <t>Número de parcelas establecidas con clones promisorios del BS3-24.</t>
  </si>
  <si>
    <t>Número de informes de evaluación de clones BS1-2024</t>
  </si>
  <si>
    <t>Número de informes de multiplicación de germoplasma 2x-4x</t>
  </si>
  <si>
    <t>Número de informes de nuevas familias clonales</t>
  </si>
  <si>
    <t xml:space="preserve">Número de informes de poblaciones segregantes </t>
  </si>
  <si>
    <t>Número de informes de la respuesta de estrés hídrico</t>
  </si>
  <si>
    <t>Número de informes de bioensayos de estrés biótico</t>
  </si>
  <si>
    <t>Número de informes del de respuesta a la infección de nematodo</t>
  </si>
  <si>
    <t>Número de viajes realizados y clones solicitados al CIP</t>
  </si>
  <si>
    <t>Número de informes de ajustes de fertilización</t>
  </si>
  <si>
    <t>Número de informes de rendimiento y multiplicación</t>
  </si>
  <si>
    <t xml:space="preserve">Número de informes de multiplicación </t>
  </si>
  <si>
    <t>Montaje de propagación ECAS</t>
  </si>
  <si>
    <t>Productores impactados por días de campo de propagación</t>
  </si>
  <si>
    <t>Número de días de campo ECAS</t>
  </si>
  <si>
    <t>Número de lotes con solicitud de lote exportador</t>
  </si>
  <si>
    <t>Capacitación de productores en mecanización agrícola</t>
  </si>
  <si>
    <t>Prácticas de campo</t>
  </si>
  <si>
    <t>Montaje de vitrinas tecnológicas agrícolas</t>
  </si>
  <si>
    <t>Eventos de socialización del modelo productivo</t>
  </si>
  <si>
    <t>Productores impactados en los eventos de socialización</t>
  </si>
  <si>
    <t>Términos de referencia herramientas digitales como base para la transferencia del conocimiento</t>
  </si>
  <si>
    <t>Proceso de herramientas digitales como base para la transferencia del conocimiento</t>
  </si>
  <si>
    <t>Cronograma de procesos a recaudadores</t>
  </si>
  <si>
    <t xml:space="preserve">Depuración base de datos recaudadores  </t>
  </si>
  <si>
    <t>Plan de  desarrollos para Recaudopapa</t>
  </si>
  <si>
    <t>Generación base de potenciales para gestionar en el 2025</t>
  </si>
  <si>
    <t>Procesos a recaudadores</t>
  </si>
  <si>
    <t>Comité seguimiento a recaudadores (procesos, potenciales, jurídicos)</t>
  </si>
  <si>
    <t>Actas de seguimiento a recaudadores</t>
  </si>
  <si>
    <t>Gestión Recaudadores Potenciales</t>
  </si>
  <si>
    <t xml:space="preserve"> Identificación de consignaciones (Medición semestral)</t>
  </si>
  <si>
    <t>Comité de saneamiento de partidas</t>
  </si>
  <si>
    <t>Cobro de intereses por pagos extemporáneos</t>
  </si>
  <si>
    <t>Validación reporte diferencias recaudo - reporte</t>
  </si>
  <si>
    <t>Recaudo Cuota Fomento Vigencia Actual</t>
  </si>
  <si>
    <t>Recaudo Cuota Fomento Vigencia Anterior</t>
  </si>
  <si>
    <t>Recaudo Intereses</t>
  </si>
  <si>
    <t>Informe procesos jurídicos</t>
  </si>
  <si>
    <t>ESTRATEGIAS  DE PROMOCIÓN  Y POSICIONAMIENTO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</si>
</sst>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[$ $]#,##0"/>
    <numFmt numFmtId="165" formatCode="_-&quot;$&quot;\ * #,##0_-;\-&quot;$&quot;\ * #,##0_-;_-&quot;$&quot;\ * &quot;-&quot;??_-;_-@_-"/>
    <numFmt numFmtId="166" formatCode="&quot;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2"/>
      <color rgb="FFFFFFFF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Calibri"/>
      <family val="2"/>
      <scheme val="minor"/>
    </font>
    <font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FFD966"/>
      </patternFill>
    </fill>
    <fill>
      <patternFill patternType="solid">
        <fgColor theme="9" tint="-0.499984740745262"/>
        <bgColor rgb="FFFFFFFF"/>
      </patternFill>
    </fill>
    <fill>
      <patternFill patternType="solid">
        <fgColor theme="9" tint="-0.499984740745262"/>
        <bgColor rgb="FFEFEFEF"/>
      </patternFill>
    </fill>
    <fill>
      <patternFill patternType="solid">
        <fgColor rgb="FF2F75B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D966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EFEFE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FFD966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-0.249977111117893"/>
        <bgColor rgb="FFEFEFEF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9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165" fontId="10" fillId="0" borderId="1" xfId="2" applyNumberFormat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 vertical="center" wrapText="1"/>
    </xf>
    <xf numFmtId="10" fontId="10" fillId="0" borderId="1" xfId="1" applyNumberFormat="1" applyFont="1" applyFill="1" applyBorder="1" applyAlignment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5" fillId="10" borderId="1" xfId="0" applyFont="1" applyFill="1" applyBorder="1" applyAlignment="1" applyProtection="1">
      <alignment horizontal="center" vertical="center" wrapText="1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4" fillId="9" borderId="0" xfId="0" applyFont="1" applyFill="1" applyAlignment="1" applyProtection="1">
      <alignment vertical="center"/>
      <protection hidden="1"/>
    </xf>
    <xf numFmtId="0" fontId="5" fillId="9" borderId="1" xfId="0" applyFont="1" applyFill="1" applyBorder="1" applyAlignment="1" applyProtection="1">
      <alignment horizontal="center" wrapText="1"/>
      <protection hidden="1"/>
    </xf>
    <xf numFmtId="0" fontId="4" fillId="9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7" fillId="9" borderId="1" xfId="0" applyFont="1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vertical="center"/>
      <protection hidden="1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0" fontId="5" fillId="10" borderId="2" xfId="0" applyFont="1" applyFill="1" applyBorder="1" applyAlignment="1" applyProtection="1">
      <alignment horizontal="center" vertical="center"/>
      <protection hidden="1"/>
    </xf>
    <xf numFmtId="0" fontId="5" fillId="13" borderId="1" xfId="0" applyFont="1" applyFill="1" applyBorder="1" applyAlignment="1" applyProtection="1">
      <alignment horizontal="center" vertical="center" wrapText="1"/>
      <protection hidden="1"/>
    </xf>
    <xf numFmtId="0" fontId="5" fillId="14" borderId="1" xfId="0" applyFont="1" applyFill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/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15" fillId="17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12" fillId="0" borderId="1" xfId="0" applyNumberFormat="1" applyFont="1" applyBorder="1" applyAlignment="1" applyProtection="1">
      <alignment horizontal="center" vertical="center"/>
      <protection hidden="1"/>
    </xf>
    <xf numFmtId="0" fontId="8" fillId="8" borderId="13" xfId="0" applyFont="1" applyFill="1" applyBorder="1" applyAlignment="1" applyProtection="1">
      <alignment horizontal="center" vertical="center"/>
      <protection hidden="1"/>
    </xf>
    <xf numFmtId="0" fontId="8" fillId="8" borderId="14" xfId="0" applyFont="1" applyFill="1" applyBorder="1" applyAlignment="1" applyProtection="1">
      <alignment horizontal="center" vertical="center"/>
      <protection hidden="1"/>
    </xf>
    <xf numFmtId="0" fontId="8" fillId="8" borderId="15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vertical="center"/>
    </xf>
    <xf numFmtId="165" fontId="10" fillId="0" borderId="12" xfId="2" applyNumberFormat="1" applyFont="1" applyFill="1" applyBorder="1" applyAlignment="1">
      <alignment horizontal="center" vertical="center"/>
    </xf>
    <xf numFmtId="10" fontId="12" fillId="0" borderId="12" xfId="1" applyNumberFormat="1" applyFont="1" applyFill="1" applyBorder="1" applyAlignment="1">
      <alignment horizontal="center" vertical="center" wrapText="1"/>
    </xf>
    <xf numFmtId="10" fontId="10" fillId="0" borderId="12" xfId="1" applyNumberFormat="1" applyFont="1" applyFill="1" applyBorder="1" applyAlignment="1">
      <alignment horizontal="center" vertical="center"/>
    </xf>
    <xf numFmtId="10" fontId="10" fillId="0" borderId="18" xfId="1" applyNumberFormat="1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hidden="1"/>
    </xf>
    <xf numFmtId="10" fontId="10" fillId="0" borderId="20" xfId="1" applyNumberFormat="1" applyFont="1" applyFill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>
      <alignment vertical="center"/>
    </xf>
    <xf numFmtId="165" fontId="10" fillId="0" borderId="6" xfId="2" applyNumberFormat="1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10" fontId="10" fillId="0" borderId="6" xfId="1" applyNumberFormat="1" applyFont="1" applyFill="1" applyBorder="1" applyAlignment="1">
      <alignment horizontal="center" vertical="center"/>
    </xf>
    <xf numFmtId="10" fontId="10" fillId="0" borderId="22" xfId="1" applyNumberFormat="1" applyFont="1" applyFill="1" applyBorder="1" applyAlignment="1">
      <alignment horizontal="center" vertical="center"/>
    </xf>
    <xf numFmtId="165" fontId="13" fillId="0" borderId="14" xfId="2" applyNumberFormat="1" applyFont="1" applyFill="1" applyBorder="1" applyAlignment="1" applyProtection="1">
      <alignment horizontal="center" vertical="center"/>
      <protection hidden="1"/>
    </xf>
    <xf numFmtId="10" fontId="14" fillId="0" borderId="14" xfId="1" applyNumberFormat="1" applyFont="1" applyFill="1" applyBorder="1" applyAlignment="1">
      <alignment horizontal="center" vertical="center" wrapText="1"/>
    </xf>
    <xf numFmtId="10" fontId="13" fillId="0" borderId="14" xfId="1" applyNumberFormat="1" applyFont="1" applyFill="1" applyBorder="1" applyAlignment="1">
      <alignment horizontal="center" vertical="center"/>
    </xf>
    <xf numFmtId="10" fontId="13" fillId="0" borderId="23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10" borderId="2" xfId="0" applyFont="1" applyFill="1" applyBorder="1" applyAlignment="1" applyProtection="1">
      <alignment vertical="center"/>
      <protection hidden="1"/>
    </xf>
    <xf numFmtId="166" fontId="3" fillId="0" borderId="1" xfId="0" applyNumberFormat="1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9" fontId="17" fillId="0" borderId="1" xfId="0" applyNumberFormat="1" applyFont="1" applyBorder="1" applyAlignment="1" applyProtection="1">
      <alignment horizontal="center" vertical="center"/>
      <protection hidden="1"/>
    </xf>
    <xf numFmtId="3" fontId="17" fillId="0" borderId="1" xfId="0" applyNumberFormat="1" applyFont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vertical="center"/>
      <protection hidden="1"/>
    </xf>
    <xf numFmtId="0" fontId="17" fillId="0" borderId="2" xfId="0" applyFont="1" applyBorder="1" applyProtection="1">
      <protection hidden="1"/>
    </xf>
    <xf numFmtId="0" fontId="17" fillId="0" borderId="2" xfId="0" applyFont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3" fontId="17" fillId="0" borderId="2" xfId="0" applyNumberFormat="1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7" fillId="0" borderId="5" xfId="0" applyFont="1" applyBorder="1" applyProtection="1">
      <protection hidden="1"/>
    </xf>
    <xf numFmtId="0" fontId="17" fillId="0" borderId="10" xfId="0" applyFont="1" applyBorder="1" applyAlignment="1" applyProtection="1">
      <alignment horizontal="center"/>
      <protection hidden="1"/>
    </xf>
    <xf numFmtId="9" fontId="17" fillId="0" borderId="6" xfId="0" applyNumberFormat="1" applyFont="1" applyBorder="1" applyAlignment="1" applyProtection="1">
      <alignment horizontal="center" vertical="center"/>
      <protection hidden="1"/>
    </xf>
    <xf numFmtId="9" fontId="17" fillId="0" borderId="2" xfId="1" applyFont="1" applyBorder="1" applyAlignment="1" applyProtection="1">
      <alignment horizontal="center"/>
      <protection hidden="1"/>
    </xf>
    <xf numFmtId="4" fontId="17" fillId="0" borderId="2" xfId="0" applyNumberFormat="1" applyFont="1" applyBorder="1" applyAlignment="1" applyProtection="1">
      <alignment horizontal="center"/>
      <protection hidden="1"/>
    </xf>
    <xf numFmtId="0" fontId="17" fillId="0" borderId="10" xfId="0" applyFont="1" applyBorder="1" applyProtection="1">
      <protection hidden="1"/>
    </xf>
    <xf numFmtId="9" fontId="17" fillId="0" borderId="1" xfId="1" applyFont="1" applyBorder="1" applyAlignment="1" applyProtection="1">
      <alignment horizontal="center" vertical="center"/>
      <protection hidden="1"/>
    </xf>
    <xf numFmtId="166" fontId="17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3" fillId="0" borderId="1" xfId="0" applyNumberFormat="1" applyFont="1" applyBorder="1" applyAlignment="1" applyProtection="1">
      <alignment vertical="center"/>
      <protection hidden="1"/>
    </xf>
    <xf numFmtId="6" fontId="3" fillId="0" borderId="0" xfId="0" applyNumberFormat="1" applyFont="1" applyAlignment="1" applyProtection="1">
      <alignment vertical="center"/>
      <protection hidden="1"/>
    </xf>
    <xf numFmtId="3" fontId="0" fillId="19" borderId="1" xfId="0" applyNumberFormat="1" applyFill="1" applyBorder="1" applyAlignment="1">
      <alignment horizontal="center"/>
    </xf>
    <xf numFmtId="3" fontId="3" fillId="0" borderId="1" xfId="0" applyNumberFormat="1" applyFont="1" applyBorder="1" applyAlignment="1" applyProtection="1">
      <alignment vertical="center"/>
      <protection hidden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16" fillId="18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15" fillId="17" borderId="7" xfId="0" applyFont="1" applyFill="1" applyBorder="1" applyAlignment="1">
      <alignment horizontal="center"/>
    </xf>
    <xf numFmtId="0" fontId="15" fillId="17" borderId="8" xfId="0" applyFont="1" applyFill="1" applyBorder="1" applyAlignment="1">
      <alignment horizontal="center"/>
    </xf>
    <xf numFmtId="0" fontId="15" fillId="17" borderId="9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</cellXfs>
  <cellStyles count="3">
    <cellStyle name="Moneda 2" xfId="2" xr:uid="{B5A6ABF1-4C17-4D9F-9D9D-415E9FA1E28F}"/>
    <cellStyle name="Normal" xfId="0" builtinId="0"/>
    <cellStyle name="Porcentaje" xfId="1" builtinId="5"/>
  </cellStyles>
  <dxfs count="2"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TÉCNICO'!$W$24:$X$24</c:f>
              <c:numCache>
                <c:formatCode>0.00%</c:formatCode>
                <c:ptCount val="2"/>
                <c:pt idx="0">
                  <c:v>1</c:v>
                </c:pt>
                <c:pt idx="1">
                  <c:v>0.99444444444444435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2-4C3B-AE17-1E02CEA0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186848"/>
        <c:axId val="12731777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TÉCNICO'!$W$25:$X$25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B82-4C3B-AE17-1E02CEA0BDF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TÉCNICO'!$W$26:$X$26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B82-4C3B-AE17-1E02CEA0BDF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TÉCNICO'!$W$27:$X$27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B82-4C3B-AE17-1E02CEA0BDF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TÉCNICO'!$W$28:$X$28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B82-4C3B-AE17-1E02CEA0BDFF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TÉCNICO'!$W$29:$X$29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B82-4C3B-AE17-1E02CEA0BDFF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TÉCNICO'!$W$30:$X$30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B82-4C3B-AE17-1E02CEA0BDFF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TÉCNICO'!$W$32:$X$32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B82-4C3B-AE17-1E02CEA0BDFF}"/>
                  </c:ext>
                </c:extLst>
              </c15:ser>
            </c15:filteredBarSeries>
          </c:ext>
        </c:extLst>
      </c:barChart>
      <c:catAx>
        <c:axId val="127318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77728"/>
        <c:crosses val="autoZero"/>
        <c:auto val="1"/>
        <c:lblAlgn val="ctr"/>
        <c:lblOffset val="100"/>
        <c:noMultiLvlLbl val="0"/>
      </c:catAx>
      <c:valAx>
        <c:axId val="1273177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%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8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TÉCNICO'!$W$96:$X$96</c:f>
              <c:numCache>
                <c:formatCode>0.00%</c:formatCode>
                <c:ptCount val="2"/>
                <c:pt idx="0">
                  <c:v>1</c:v>
                </c:pt>
                <c:pt idx="1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8-4AF8-B5CA-F14FCBF1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1836768"/>
        <c:axId val="1531837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TÉCNICO'!$W$97:$X$97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508-4AF8-B5CA-F14FCBF1C62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TÉCNICO'!$W$98:$X$98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508-4AF8-B5CA-F14FCBF1C625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TÉCNICO'!$W$99:$X$99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508-4AF8-B5CA-F14FCBF1C625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TÉCNICO'!$W$100:$X$100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508-4AF8-B5CA-F14FCBF1C625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TÉCNICO'!$W$101:$X$101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508-4AF8-B5CA-F14FCBF1C625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TÉCNICO'!$W$102:$X$102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508-4AF8-B5CA-F14FCBF1C625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TÉCNICO'!$W$103:$X$103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508-4AF8-B5CA-F14FCBF1C625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TÉCNICO'!$W$104:$X$104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508-4AF8-B5CA-F14FCBF1C625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TÉCNICO'!$W$105:$X$105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508-4AF8-B5CA-F14FCBF1C625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TÉCNICO'!$W$106:$X$106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508-4AF8-B5CA-F14FCBF1C625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TÉCNICO'!$W$107:$X$107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508-4AF8-B5CA-F14FCBF1C625}"/>
                  </c:ext>
                </c:extLst>
              </c15:ser>
            </c15:filteredBarSeries>
          </c:ext>
        </c:extLst>
      </c:barChart>
      <c:catAx>
        <c:axId val="1531836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31837248"/>
        <c:crosses val="autoZero"/>
        <c:auto val="1"/>
        <c:lblAlgn val="ctr"/>
        <c:lblOffset val="100"/>
        <c:noMultiLvlLbl val="0"/>
      </c:catAx>
      <c:valAx>
        <c:axId val="1531837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3183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TÉCNICO'!$W$33:$X$33</c:f>
              <c:numCache>
                <c:formatCode>0.00%</c:formatCode>
                <c:ptCount val="2"/>
                <c:pt idx="0">
                  <c:v>1</c:v>
                </c:pt>
                <c:pt idx="1">
                  <c:v>1.3174478836707153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9-4BF7-9D34-23B3D31D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139808"/>
        <c:axId val="12731422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TÉCNICO'!$W$34:$X$34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3B9-4BF7-9D34-23B3D31D669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TÉCNICO'!$W$35:$X$35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3B9-4BF7-9D34-23B3D31D6699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TÉCNICO'!$W$36:$X$36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3B9-4BF7-9D34-23B3D31D6699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TÉCNICO'!$W$37:$X$37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B9-4BF7-9D34-23B3D31D6699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TÉCNICO'!$W$38:$X$38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3B9-4BF7-9D34-23B3D31D6699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TÉCNICO'!$W$39:$X$39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B9-4BF7-9D34-23B3D31D6699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TÉCNICO'!$W$40:$X$40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3B9-4BF7-9D34-23B3D31D6699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TÉCNICO'!$W$41:$X$41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3B9-4BF7-9D34-23B3D31D6699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TÉCNICO'!$W$42:$X$42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3B9-4BF7-9D34-23B3D31D6699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TÉCNICO'!$W$43:$X$43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3B9-4BF7-9D34-23B3D31D6699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TÉCNICO'!$W$44:$X$44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3B9-4BF7-9D34-23B3D31D6699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TÉCNICO'!$W$45:$X$45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3B9-4BF7-9D34-23B3D31D6699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TÉCNICO'!$W$49:$X$49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3B9-4BF7-9D34-23B3D31D6699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TÉCNICO'!$W$50:$X$50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3B9-4BF7-9D34-23B3D31D6699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TÉCNICO'!$W$51:$X$51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3B9-4BF7-9D34-23B3D31D6699}"/>
                  </c:ext>
                </c:extLst>
              </c15:ser>
            </c15:filteredBarSeries>
          </c:ext>
        </c:extLst>
      </c:barChart>
      <c:catAx>
        <c:axId val="1273139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42208"/>
        <c:crosses val="autoZero"/>
        <c:auto val="1"/>
        <c:lblAlgn val="ctr"/>
        <c:lblOffset val="100"/>
        <c:noMultiLvlLbl val="0"/>
      </c:catAx>
      <c:valAx>
        <c:axId val="127314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%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3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TÉCNICO'!$W$52:$X$52</c:f>
              <c:numCache>
                <c:formatCode>0.00%</c:formatCode>
                <c:ptCount val="2"/>
                <c:pt idx="0">
                  <c:v>1</c:v>
                </c:pt>
                <c:pt idx="1">
                  <c:v>0.93970189701897022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E-4341-83E4-FFFDADCE0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147008"/>
        <c:axId val="12731537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TÉCNICO'!$W$53:$X$53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9AE-4341-83E4-FFFDADCE04D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TÉCNICO'!$W$54:$X$54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AE-4341-83E4-FFFDADCE04D9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TÉCNICO'!$W$55:$X$55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AE-4341-83E4-FFFDADCE04D9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TÉCNICO'!$W$56:$X$56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AE-4341-83E4-FFFDADCE04D9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TÉCNICO'!$W$57:$X$57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AE-4341-83E4-FFFDADCE04D9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TÉCNICO'!$W$58:$X$58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AE-4341-83E4-FFFDADCE04D9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TÉCNICO'!$W$59:$X$59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AE-4341-83E4-FFFDADCE04D9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TÉCNICO'!$W$60:$X$60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AE-4341-83E4-FFFDADCE04D9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TÉCNICO'!$W$61:$X$61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AE-4341-83E4-FFFDADCE04D9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TÉCNICO'!$W$62:$X$62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9AE-4341-83E4-FFFDADCE04D9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TÉCNICO'!$W$63:$X$63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9AE-4341-83E4-FFFDADCE04D9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TÉCNICO'!$W$64:$X$64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9AE-4341-83E4-FFFDADCE04D9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TÉCNICO'!$W$65:$X$65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9AE-4341-83E4-FFFDADCE04D9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TÉCNICO'!$W$66:$X$66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9AE-4341-83E4-FFFDADCE04D9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TÉCNICO'!$W$70:$X$70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9AE-4341-83E4-FFFDADCE04D9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TÉCNICO'!$W$71:$X$71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9AE-4341-83E4-FFFDADCE04D9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TÉCNICO'!$W$72:$X$72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9AE-4341-83E4-FFFDADCE04D9}"/>
                  </c:ext>
                </c:extLst>
              </c15:ser>
            </c15:filteredBarSeries>
          </c:ext>
        </c:extLst>
      </c:barChart>
      <c:catAx>
        <c:axId val="1273147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53728"/>
        <c:crosses val="autoZero"/>
        <c:auto val="1"/>
        <c:lblAlgn val="ctr"/>
        <c:lblOffset val="100"/>
        <c:noMultiLvlLbl val="0"/>
      </c:catAx>
      <c:valAx>
        <c:axId val="1273153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%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4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TÉCNICO'!$W$108:$X$108</c:f>
              <c:numCache>
                <c:formatCode>0.00%</c:formatCode>
                <c:ptCount val="2"/>
                <c:pt idx="0">
                  <c:v>1</c:v>
                </c:pt>
                <c:pt idx="1">
                  <c:v>1.0831712962962963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F-4F7F-A72C-97499D9A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2031456"/>
        <c:axId val="12720012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TÉCNICO'!$W$109:$X$109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CCF-4F7F-A72C-97499D9AB78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TÉCNICO'!$W$110:$X$110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CCF-4F7F-A72C-97499D9AB78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TÉCNICO'!$W$111:$X$111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CCF-4F7F-A72C-97499D9AB78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TÉCNICO'!$W$112:$X$112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CCF-4F7F-A72C-97499D9AB78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TÉCNICO'!$W$113:$X$113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CF-4F7F-A72C-97499D9AB783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TÉCNICO'!$W$114:$X$114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CF-4F7F-A72C-97499D9AB783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TÉCNICO'!$W$115:$X$115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CCF-4F7F-A72C-97499D9AB783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TÉCNICO'!$W$116:$X$116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CCF-4F7F-A72C-97499D9AB783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TÉCNICO'!$W$117:$X$117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CCF-4F7F-A72C-97499D9AB783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TÉCNICO'!$W$118:$X$118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CCF-4F7F-A72C-97499D9AB783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TÉCNICO'!$W$119:$X$119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CCF-4F7F-A72C-97499D9AB783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TÉCNICO'!$W$120:$X$120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CCF-4F7F-A72C-97499D9AB783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TÉCNICO'!$W$121:$X$121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CCF-4F7F-A72C-97499D9AB783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TÉCNICO'!$W$122:$X$122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CCF-4F7F-A72C-97499D9AB783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TÉCNICO'!$W$123:$X$123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CCF-4F7F-A72C-97499D9AB783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TÉCNICO'!$W$124:$X$124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CCF-4F7F-A72C-97499D9AB783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TÉCNICO'!$W$125:$X$125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CCF-4F7F-A72C-97499D9AB783}"/>
                  </c:ext>
                </c:extLst>
              </c15:ser>
            </c15:filteredBarSeries>
            <c15:filteredBarSeries>
              <c15:ser>
                <c:idx val="18"/>
                <c:order val="18"/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TÉCNICO'!$W$126:$X$126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CCF-4F7F-A72C-97499D9AB783}"/>
                  </c:ext>
                </c:extLst>
              </c15:ser>
            </c15:filteredBarSeries>
            <c15:filteredBarSeries>
              <c15:ser>
                <c:idx val="19"/>
                <c:order val="19"/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TÉCNICO'!$W$127:$X$127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CCF-4F7F-A72C-97499D9AB783}"/>
                  </c:ext>
                </c:extLst>
              </c15:ser>
            </c15:filteredBarSeries>
            <c15:filteredBarSeries>
              <c15:ser>
                <c:idx val="20"/>
                <c:order val="20"/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TÉCNICO'!$W$128:$X$128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CCF-4F7F-A72C-97499D9AB783}"/>
                  </c:ext>
                </c:extLst>
              </c15:ser>
            </c15:filteredBarSeries>
          </c:ext>
        </c:extLst>
      </c:barChart>
      <c:catAx>
        <c:axId val="1272031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001216"/>
        <c:crosses val="autoZero"/>
        <c:auto val="1"/>
        <c:lblAlgn val="ctr"/>
        <c:lblOffset val="100"/>
        <c:noMultiLvlLbl val="0"/>
      </c:catAx>
      <c:valAx>
        <c:axId val="1272001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</a:t>
                </a:r>
                <a:r>
                  <a:rPr lang="es-CO" baseline="0"/>
                  <a:t> %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03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TÉCNICO'!$W$133:$X$133</c:f>
              <c:numCache>
                <c:formatCode>0.00%</c:formatCode>
                <c:ptCount val="2"/>
                <c:pt idx="0">
                  <c:v>0.96875</c:v>
                </c:pt>
                <c:pt idx="1">
                  <c:v>1.0484609399548437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D-4FD2-AEB3-22742136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3173408"/>
        <c:axId val="1273179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TÉCNICO'!$W$134:$X$134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ACD-4FD2-AEB3-227421360F0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TÉCNICO'!$W$135:$X$135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ACD-4FD2-AEB3-227421360F00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TÉCNICO'!$W$136:$X$136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ACD-4FD2-AEB3-227421360F00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TÉCNICO'!$W$137:$X$137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ACD-4FD2-AEB3-227421360F00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TÉCNICO'!$W$138:$X$138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ACD-4FD2-AEB3-227421360F00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TÉCNICO'!$W$139:$X$139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ACD-4FD2-AEB3-227421360F00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TÉCNICO'!$W$140:$X$140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ACD-4FD2-AEB3-227421360F00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TÉCNICO'!$W$141:$X$141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ACD-4FD2-AEB3-227421360F00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TÉCNICO'!$W$142:$X$142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ACD-4FD2-AEB3-227421360F00}"/>
                  </c:ext>
                </c:extLst>
              </c15:ser>
            </c15:filteredBarSeries>
          </c:ext>
        </c:extLst>
      </c:barChart>
      <c:catAx>
        <c:axId val="127317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79168"/>
        <c:crosses val="autoZero"/>
        <c:auto val="1"/>
        <c:lblAlgn val="ctr"/>
        <c:lblOffset val="100"/>
        <c:noMultiLvlLbl val="0"/>
      </c:catAx>
      <c:valAx>
        <c:axId val="1273179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</a:t>
                </a:r>
                <a:r>
                  <a:rPr lang="es-CO" baseline="0"/>
                  <a:t> %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317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TÉCNICO'!$W$2:$X$2</c:f>
              <c:numCache>
                <c:formatCode>0.00%</c:formatCode>
                <c:ptCount val="2"/>
                <c:pt idx="0">
                  <c:v>1</c:v>
                </c:pt>
                <c:pt idx="1">
                  <c:v>1.1562890909090908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1-4F90-B09B-C1865EFBE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320895"/>
        <c:axId val="53330649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TÉCNICO'!$W$3:$X$3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501-4F90-B09B-C1865EFBE7E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TÉCNICO'!$W$4:$X$4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501-4F90-B09B-C1865EFBE7E5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TÉCNICO'!$W$5:$X$5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501-4F90-B09B-C1865EFBE7E5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TÉCNICO'!$W$6:$X$6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501-4F90-B09B-C1865EFBE7E5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TÉCNICO'!$W$7:$X$7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501-4F90-B09B-C1865EFBE7E5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TÉCNICO'!$W$8:$X$8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501-4F90-B09B-C1865EFBE7E5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TÉCNICO'!$W$9:$X$9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501-4F90-B09B-C1865EFBE7E5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TÉCNICO'!$W$10:$X$10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501-4F90-B09B-C1865EFBE7E5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TÉCNICO'!$W$11:$X$11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501-4F90-B09B-C1865EFBE7E5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TÉCNICO'!$W$12:$X$12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501-4F90-B09B-C1865EFBE7E5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TÉCNICO'!$W$13:$X$13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501-4F90-B09B-C1865EFBE7E5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TÉCNICO'!$W$14:$X$14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501-4F90-B09B-C1865EFBE7E5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TÉCNICO'!$W$15:$X$15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501-4F90-B09B-C1865EFBE7E5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TÉCNICO'!$W$16:$X$16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501-4F90-B09B-C1865EFBE7E5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TÉCNICO'!$W$17:$X$17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501-4F90-B09B-C1865EFBE7E5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TÉCNICO'!$W$18:$X$18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501-4F90-B09B-C1865EFBE7E5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TÉCNICO'!$W$19:$X$19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501-4F90-B09B-C1865EFBE7E5}"/>
                  </c:ext>
                </c:extLst>
              </c15:ser>
            </c15:filteredBarSeries>
            <c15:filteredBarSeries>
              <c15:ser>
                <c:idx val="18"/>
                <c:order val="18"/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TÉCNICO'!$W$20:$X$20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501-4F90-B09B-C1865EFBE7E5}"/>
                  </c:ext>
                </c:extLst>
              </c15:ser>
            </c15:filteredBarSeries>
            <c15:filteredBarSeries>
              <c15:ser>
                <c:idx val="19"/>
                <c:order val="19"/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TÉCNICO'!$W$21:$X$21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501-4F90-B09B-C1865EFBE7E5}"/>
                  </c:ext>
                </c:extLst>
              </c15:ser>
            </c15:filteredBarSeries>
            <c15:filteredBarSeries>
              <c15:ser>
                <c:idx val="20"/>
                <c:order val="20"/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TÉCNICO'!$W$22:$X$22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7501-4F90-B09B-C1865EFBE7E5}"/>
                  </c:ext>
                </c:extLst>
              </c15:ser>
            </c15:filteredBarSeries>
            <c15:filteredBarSeries>
              <c15:ser>
                <c:idx val="21"/>
                <c:order val="21"/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TÉCNICO'!$W$23:$X$23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501-4F90-B09B-C1865EFBE7E5}"/>
                  </c:ext>
                </c:extLst>
              </c15:ser>
            </c15:filteredBarSeries>
          </c:ext>
        </c:extLst>
      </c:barChart>
      <c:catAx>
        <c:axId val="5333208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306495"/>
        <c:crosses val="autoZero"/>
        <c:auto val="1"/>
        <c:lblAlgn val="ctr"/>
        <c:lblOffset val="100"/>
        <c:noMultiLvlLbl val="0"/>
      </c:catAx>
      <c:valAx>
        <c:axId val="533306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%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32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TÉCNICO'!$W$73:$X$73</c:f>
              <c:numCache>
                <c:formatCode>0.00%</c:formatCode>
                <c:ptCount val="2"/>
                <c:pt idx="0">
                  <c:v>1</c:v>
                </c:pt>
                <c:pt idx="1">
                  <c:v>1.1696428571428572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4-4BFC-BFD9-FD9A805D4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226287"/>
        <c:axId val="56021428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TÉCNICO'!$W$74:$X$74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84-4BFC-BFD9-FD9A805D47A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TÉCNICO'!$W$75:$X$75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884-4BFC-BFD9-FD9A805D47A5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TÉCNICO'!$W$76:$X$76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84-4BFC-BFD9-FD9A805D47A5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TÉCNICO'!$W$77:$X$77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84-4BFC-BFD9-FD9A805D47A5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TÉCNICO'!$W$78:$X$78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884-4BFC-BFD9-FD9A805D47A5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TÉCNICO'!$W$79:$X$79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884-4BFC-BFD9-FD9A805D47A5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TÉCNICO'!$W$80:$X$80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884-4BFC-BFD9-FD9A805D47A5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TÉCNICO'!$W$81:$X$81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884-4BFC-BFD9-FD9A805D47A5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TÉCNICO'!$W$82:$X$82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884-4BFC-BFD9-FD9A805D47A5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TÉCNICO'!$W$83:$X$83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884-4BFC-BFD9-FD9A805D47A5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TÉCNICO'!$W$84:$X$84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884-4BFC-BFD9-FD9A805D47A5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TÉCNICO'!$W$85:$X$85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884-4BFC-BFD9-FD9A805D47A5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TÉCNICO'!$W$86:$X$86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884-4BFC-BFD9-FD9A805D47A5}"/>
                  </c:ext>
                </c:extLst>
              </c15:ser>
            </c15:filteredBarSeries>
          </c:ext>
        </c:extLst>
      </c:barChart>
      <c:catAx>
        <c:axId val="560226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214287"/>
        <c:crosses val="autoZero"/>
        <c:auto val="1"/>
        <c:lblAlgn val="ctr"/>
        <c:lblOffset val="100"/>
        <c:noMultiLvlLbl val="0"/>
      </c:catAx>
      <c:valAx>
        <c:axId val="560214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22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TÉCNICO'!$W$87:$X$87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1-479F-BAA5-083694E6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691567"/>
        <c:axId val="115268100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TÉCNICO'!$W$88:$X$88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321-479F-BAA5-083694E6C6FE}"/>
                  </c:ext>
                </c:extLst>
              </c15:ser>
            </c15:filteredBarSeries>
          </c:ext>
        </c:extLst>
      </c:barChart>
      <c:catAx>
        <c:axId val="115269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2681007"/>
        <c:crosses val="autoZero"/>
        <c:auto val="1"/>
        <c:lblAlgn val="ctr"/>
        <c:lblOffset val="100"/>
        <c:noMultiLvlLbl val="0"/>
      </c:catAx>
      <c:valAx>
        <c:axId val="11526810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2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TÉCNICO'!$W$1:$X$1</c:f>
              <c:strCache>
                <c:ptCount val="2"/>
                <c:pt idx="0">
                  <c:v>Total_proyectado</c:v>
                </c:pt>
                <c:pt idx="1">
                  <c:v>Total_ejecutado</c:v>
                </c:pt>
              </c:strCache>
            </c:strRef>
          </c:cat>
          <c:val>
            <c:numRef>
              <c:f>'ANEXO TÉCNICO'!$W$89:$X$89</c:f>
              <c:numCache>
                <c:formatCode>0.00%</c:formatCode>
                <c:ptCount val="2"/>
                <c:pt idx="0">
                  <c:v>1</c:v>
                </c:pt>
                <c:pt idx="1">
                  <c:v>1.0941311524609845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9-46E0-A899-DA178A2A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732847"/>
        <c:axId val="115272228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'ANEXO TÉCNICO'!$W$90:$X$90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1F9-46E0-A899-DA178A2A24C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TÉCNICO'!$W$91:$X$91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1F9-46E0-A899-DA178A2A24CA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TÉCNICO'!$W$92:$X$92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1F9-46E0-A899-DA178A2A24CA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TÉCNICO'!$W$93:$X$93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1F9-46E0-A899-DA178A2A24C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TÉCNICO'!$W$94:$X$94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1F9-46E0-A899-DA178A2A24C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TÉCNICO'!$W$1:$X$1</c15:sqref>
                        </c15:formulaRef>
                      </c:ext>
                    </c:extLst>
                    <c:strCache>
                      <c:ptCount val="2"/>
                      <c:pt idx="0">
                        <c:v>Total_proyectado</c:v>
                      </c:pt>
                      <c:pt idx="1">
                        <c:v>Total_ejecutado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'ANEXO TÉCNICO'!$W$95:$X$95</c15:sqref>
                        </c15:formulaRef>
                      </c:ext>
                    </c:extLst>
                    <c:numCache>
                      <c:formatCode>0.00%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1F9-46E0-A899-DA178A2A24CA}"/>
                  </c:ext>
                </c:extLst>
              </c15:ser>
            </c15:filteredBarSeries>
          </c:ext>
        </c:extLst>
      </c:barChart>
      <c:catAx>
        <c:axId val="1152732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Avance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2722287"/>
        <c:crosses val="autoZero"/>
        <c:auto val="1"/>
        <c:lblAlgn val="ctr"/>
        <c:lblOffset val="100"/>
        <c:noMultiLvlLbl val="0"/>
      </c:catAx>
      <c:valAx>
        <c:axId val="1152722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273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380999</xdr:colOff>
      <xdr:row>23</xdr:row>
      <xdr:rowOff>67733</xdr:rowOff>
    </xdr:from>
    <xdr:to>
      <xdr:col>31</xdr:col>
      <xdr:colOff>575732</xdr:colOff>
      <xdr:row>31</xdr:row>
      <xdr:rowOff>160867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6D9699-924C-F10A-A020-BF6A78510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126999</xdr:colOff>
      <xdr:row>32</xdr:row>
      <xdr:rowOff>186265</xdr:rowOff>
    </xdr:from>
    <xdr:to>
      <xdr:col>31</xdr:col>
      <xdr:colOff>973666</xdr:colOff>
      <xdr:row>49</xdr:row>
      <xdr:rowOff>114299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D79812-12DA-7438-C1A7-D97F0E552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143933</xdr:colOff>
      <xdr:row>51</xdr:row>
      <xdr:rowOff>143933</xdr:rowOff>
    </xdr:from>
    <xdr:to>
      <xdr:col>31</xdr:col>
      <xdr:colOff>939800</xdr:colOff>
      <xdr:row>71</xdr:row>
      <xdr:rowOff>33867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79DE82-131B-244D-14F4-DB0DE526F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177799</xdr:colOff>
      <xdr:row>108</xdr:row>
      <xdr:rowOff>38100</xdr:rowOff>
    </xdr:from>
    <xdr:to>
      <xdr:col>31</xdr:col>
      <xdr:colOff>897467</xdr:colOff>
      <xdr:row>126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AB89D94-1F34-70B5-DCDD-48238AA50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143933</xdr:colOff>
      <xdr:row>132</xdr:row>
      <xdr:rowOff>50799</xdr:rowOff>
    </xdr:from>
    <xdr:to>
      <xdr:col>31</xdr:col>
      <xdr:colOff>973666</xdr:colOff>
      <xdr:row>141</xdr:row>
      <xdr:rowOff>114299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C9455E8-3746-108A-44B5-0BC0440CF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239485</xdr:colOff>
      <xdr:row>3</xdr:row>
      <xdr:rowOff>146957</xdr:rowOff>
    </xdr:from>
    <xdr:to>
      <xdr:col>31</xdr:col>
      <xdr:colOff>870857</xdr:colOff>
      <xdr:row>17</xdr:row>
      <xdr:rowOff>76201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144BE21-B1C7-54C4-1F80-F81EECB73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152399</xdr:colOff>
      <xdr:row>72</xdr:row>
      <xdr:rowOff>130629</xdr:rowOff>
    </xdr:from>
    <xdr:to>
      <xdr:col>31</xdr:col>
      <xdr:colOff>903513</xdr:colOff>
      <xdr:row>85</xdr:row>
      <xdr:rowOff>54428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F736D6-3CD3-837F-60C2-C622D6B98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130629</xdr:colOff>
      <xdr:row>86</xdr:row>
      <xdr:rowOff>54428</xdr:rowOff>
    </xdr:from>
    <xdr:to>
      <xdr:col>31</xdr:col>
      <xdr:colOff>947058</xdr:colOff>
      <xdr:row>87</xdr:row>
      <xdr:rowOff>544286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FEC8AC-E510-67B4-2961-9345E48F7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54430</xdr:colOff>
      <xdr:row>88</xdr:row>
      <xdr:rowOff>87087</xdr:rowOff>
    </xdr:from>
    <xdr:to>
      <xdr:col>31</xdr:col>
      <xdr:colOff>1001487</xdr:colOff>
      <xdr:row>94</xdr:row>
      <xdr:rowOff>119744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1BD69AB-CF62-2CAC-1D1A-6DC3A5D9E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435428</xdr:colOff>
      <xdr:row>95</xdr:row>
      <xdr:rowOff>65315</xdr:rowOff>
    </xdr:from>
    <xdr:to>
      <xdr:col>31</xdr:col>
      <xdr:colOff>522514</xdr:colOff>
      <xdr:row>106</xdr:row>
      <xdr:rowOff>54428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85BB471-0997-65CD-471B-C46B83DB0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FEDEPAPA-FNFP">
      <a:dk1>
        <a:srgbClr val="4E3724"/>
      </a:dk1>
      <a:lt1>
        <a:srgbClr val="F1E7DA"/>
      </a:lt1>
      <a:dk2>
        <a:srgbClr val="385020"/>
      </a:dk2>
      <a:lt2>
        <a:srgbClr val="F1DEC5"/>
      </a:lt2>
      <a:accent1>
        <a:srgbClr val="964490"/>
      </a:accent1>
      <a:accent2>
        <a:srgbClr val="9E5B19"/>
      </a:accent2>
      <a:accent3>
        <a:srgbClr val="2A7E40"/>
      </a:accent3>
      <a:accent4>
        <a:srgbClr val="DFCA33"/>
      </a:accent4>
      <a:accent5>
        <a:srgbClr val="8E411F"/>
      </a:accent5>
      <a:accent6>
        <a:srgbClr val="648C2E"/>
      </a:accent6>
      <a:hlink>
        <a:srgbClr val="ABCB4C"/>
      </a:hlink>
      <a:folHlink>
        <a:srgbClr val="D0701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F3FFF-0FA9-4B74-9D38-301B52716F1D}">
  <sheetPr codeName="Hoja5"/>
  <dimension ref="A1:AF152"/>
  <sheetViews>
    <sheetView tabSelected="1" zoomScale="70" zoomScaleNormal="70" workbookViewId="0">
      <selection activeCell="C2" sqref="C2:C23"/>
    </sheetView>
  </sheetViews>
  <sheetFormatPr baseColWidth="10" defaultRowHeight="15" x14ac:dyDescent="0.25"/>
  <cols>
    <col min="1" max="1" width="5.85546875" customWidth="1"/>
    <col min="3" max="3" width="19.28515625" bestFit="1" customWidth="1"/>
    <col min="5" max="5" width="36.7109375" style="49" customWidth="1"/>
    <col min="6" max="6" width="11.5703125" customWidth="1"/>
    <col min="7" max="7" width="31.28515625" style="49" bestFit="1" customWidth="1"/>
    <col min="8" max="8" width="11.5703125" customWidth="1"/>
    <col min="9" max="9" width="31.28515625" style="49" customWidth="1"/>
    <col min="10" max="10" width="11.5703125" customWidth="1"/>
    <col min="11" max="11" width="13.140625" bestFit="1" customWidth="1"/>
    <col min="12" max="12" width="32.28515625" style="49" customWidth="1"/>
    <col min="13" max="13" width="20.28515625" hidden="1" customWidth="1"/>
    <col min="14" max="14" width="27" style="49" hidden="1" customWidth="1"/>
    <col min="15" max="15" width="48.5703125" customWidth="1"/>
    <col min="16" max="16" width="13.7109375" customWidth="1"/>
    <col min="17" max="17" width="19.140625" style="1" bestFit="1" customWidth="1"/>
    <col min="18" max="18" width="16.140625" customWidth="1"/>
    <col min="19" max="19" width="14.7109375" bestFit="1" customWidth="1"/>
    <col min="20" max="20" width="15.7109375" customWidth="1"/>
    <col min="21" max="21" width="14.42578125" customWidth="1"/>
    <col min="22" max="23" width="13.42578125" customWidth="1"/>
    <col min="24" max="24" width="15" bestFit="1" customWidth="1"/>
    <col min="25" max="25" width="18.7109375" bestFit="1" customWidth="1"/>
    <col min="26" max="26" width="73.7109375" bestFit="1" customWidth="1"/>
    <col min="27" max="27" width="62.140625" bestFit="1" customWidth="1"/>
    <col min="28" max="28" width="42.7109375" bestFit="1" customWidth="1"/>
    <col min="29" max="32" width="15.7109375" customWidth="1"/>
  </cols>
  <sheetData>
    <row r="1" spans="1:32" ht="14.45" customHeight="1" x14ac:dyDescent="0.25">
      <c r="A1" s="44" t="s">
        <v>0</v>
      </c>
      <c r="B1" s="44" t="s">
        <v>113</v>
      </c>
      <c r="C1" s="44" t="s">
        <v>5</v>
      </c>
      <c r="D1" s="44" t="s">
        <v>9</v>
      </c>
      <c r="E1" s="48" t="s">
        <v>10</v>
      </c>
      <c r="F1" s="44" t="s">
        <v>11</v>
      </c>
      <c r="G1" s="48" t="s">
        <v>12</v>
      </c>
      <c r="H1" s="44" t="s">
        <v>13</v>
      </c>
      <c r="I1" s="48" t="s">
        <v>14</v>
      </c>
      <c r="J1" s="44" t="s">
        <v>16</v>
      </c>
      <c r="K1" s="44" t="s">
        <v>15</v>
      </c>
      <c r="L1" s="48" t="s">
        <v>17</v>
      </c>
      <c r="M1" s="45" t="s">
        <v>18</v>
      </c>
      <c r="N1" s="48" t="s">
        <v>19</v>
      </c>
      <c r="O1" s="45" t="s">
        <v>7</v>
      </c>
      <c r="P1" s="45" t="s">
        <v>20</v>
      </c>
      <c r="Q1" s="44" t="s">
        <v>21</v>
      </c>
      <c r="R1" s="45" t="s">
        <v>121</v>
      </c>
      <c r="S1" s="45" t="s">
        <v>122</v>
      </c>
      <c r="T1" s="45" t="s">
        <v>123</v>
      </c>
      <c r="U1" s="45" t="s">
        <v>124</v>
      </c>
      <c r="V1" s="45" t="s">
        <v>8</v>
      </c>
      <c r="W1" s="45" t="s">
        <v>190</v>
      </c>
      <c r="X1" s="45" t="s">
        <v>191</v>
      </c>
      <c r="Y1" s="45" t="s">
        <v>192</v>
      </c>
      <c r="Z1" s="44" t="s">
        <v>187</v>
      </c>
      <c r="AA1" s="44" t="s">
        <v>188</v>
      </c>
      <c r="AB1" s="44" t="s">
        <v>189</v>
      </c>
      <c r="AC1" s="125" t="s">
        <v>158</v>
      </c>
      <c r="AD1" s="126"/>
      <c r="AE1" s="126"/>
      <c r="AF1" s="127"/>
    </row>
    <row r="2" spans="1:32" ht="14.45" customHeight="1" x14ac:dyDescent="0.25">
      <c r="A2" s="40">
        <v>1</v>
      </c>
      <c r="B2" s="113" t="s">
        <v>115</v>
      </c>
      <c r="C2" s="113" t="s">
        <v>114</v>
      </c>
      <c r="D2" s="113" t="str">
        <f>VLOOKUP(E2,LISTAS!$A$1:$B$18,2,0)</f>
        <v>O8</v>
      </c>
      <c r="E2" s="110" t="s">
        <v>90</v>
      </c>
      <c r="F2" s="113" t="str">
        <f>VLOOKUP(G2,LISTAS!$C$1:$D$6,2,0)</f>
        <v>EJT1</v>
      </c>
      <c r="G2" s="110" t="s">
        <v>28</v>
      </c>
      <c r="H2" s="113" t="str">
        <f>VLOOKUP(I2,LISTAS!$E$1:$F$7,2,0)</f>
        <v>OE2</v>
      </c>
      <c r="I2" s="110" t="s">
        <v>41</v>
      </c>
      <c r="J2" s="113" t="str">
        <f>VLOOKUP(K2,LISTAS!$G$1:$H$9,2,0)</f>
        <v>T3</v>
      </c>
      <c r="K2" s="113" t="s">
        <v>54</v>
      </c>
      <c r="L2" s="110" t="s">
        <v>120</v>
      </c>
      <c r="M2" s="113" t="s">
        <v>77</v>
      </c>
      <c r="N2" s="110" t="s">
        <v>77</v>
      </c>
      <c r="O2" s="41" t="s">
        <v>195</v>
      </c>
      <c r="P2" s="40" t="s">
        <v>150</v>
      </c>
      <c r="Q2" s="53">
        <v>20</v>
      </c>
      <c r="R2" s="53">
        <f>PROYECTADO!E3+PROYECTADO!F3+PROYECTADO!G3+PROYECTADO!H3+PROYECTADO!I3+PROYECTADO!J3+PROYECTADO!K3+PROYECTADO!L3+PROYECTADO!M3+PROYECTADO!N3+PROYECTADO!O3+PROYECTADO!P3</f>
        <v>20</v>
      </c>
      <c r="S2" s="53">
        <f>EJECUTADO!E3+EJECUTADO!F3+EJECUTADO!G3+EJECUTADO!H3+EJECUTADO!I3+EJECUTADO!J3+EJECUTADO!K3+EJECUTADO!L3+EJECUTADO!M3+EJECUTADO!N3+EJECUTADO!O3+EJECUTADO!P3</f>
        <v>20</v>
      </c>
      <c r="T2" s="42">
        <f>R2/Q2</f>
        <v>1</v>
      </c>
      <c r="U2" s="42">
        <f>S2/Q2</f>
        <v>1</v>
      </c>
      <c r="V2" s="52">
        <f>IFERROR(U2/T2,"")</f>
        <v>1</v>
      </c>
      <c r="W2" s="118">
        <f>AVERAGE(T2:T23)</f>
        <v>1</v>
      </c>
      <c r="X2" s="118">
        <f>AVERAGE(U2:U23)</f>
        <v>1.1562890909090908</v>
      </c>
      <c r="Y2" s="119">
        <f>IFERROR(X2/W2,"")</f>
        <v>1.1562890909090908</v>
      </c>
      <c r="Z2" s="118">
        <f>+PPTO!I7</f>
        <v>1.0000000000000002</v>
      </c>
      <c r="AA2" s="118">
        <f>+PPTO!G7</f>
        <v>0.83205541791365445</v>
      </c>
      <c r="AB2" s="118">
        <f>+PPTO!J7</f>
        <v>0.83205541791365434</v>
      </c>
      <c r="AC2" s="124"/>
      <c r="AD2" s="124"/>
      <c r="AE2" s="124"/>
      <c r="AF2" s="124"/>
    </row>
    <row r="3" spans="1:32" ht="14.45" customHeight="1" x14ac:dyDescent="0.25">
      <c r="A3" s="40">
        <v>2</v>
      </c>
      <c r="B3" s="114"/>
      <c r="C3" s="114"/>
      <c r="D3" s="114"/>
      <c r="E3" s="111"/>
      <c r="F3" s="114"/>
      <c r="G3" s="111"/>
      <c r="H3" s="114"/>
      <c r="I3" s="111"/>
      <c r="J3" s="114"/>
      <c r="K3" s="114"/>
      <c r="L3" s="111"/>
      <c r="M3" s="114"/>
      <c r="N3" s="111"/>
      <c r="O3" s="41" t="s">
        <v>196</v>
      </c>
      <c r="P3" s="40" t="s">
        <v>150</v>
      </c>
      <c r="Q3" s="53">
        <v>12</v>
      </c>
      <c r="R3" s="53">
        <f>PROYECTADO!E4+PROYECTADO!F4+PROYECTADO!G4+PROYECTADO!H4+PROYECTADO!I4+PROYECTADO!J4+PROYECTADO!K4+PROYECTADO!L4+PROYECTADO!M4+PROYECTADO!N4+PROYECTADO!O4+PROYECTADO!P4</f>
        <v>12</v>
      </c>
      <c r="S3" s="53">
        <f>EJECUTADO!E4+EJECUTADO!F4+EJECUTADO!G4+EJECUTADO!H4+EJECUTADO!I4+EJECUTADO!J4+EJECUTADO!K4+EJECUTADO!L4+EJECUTADO!M4+EJECUTADO!N4+EJECUTADO!O4+EJECUTADO!P4</f>
        <v>13</v>
      </c>
      <c r="T3" s="42">
        <f t="shared" ref="T3:T71" si="0">R3/Q3</f>
        <v>1</v>
      </c>
      <c r="U3" s="42">
        <f>S3/Q3</f>
        <v>1.0833333333333333</v>
      </c>
      <c r="V3" s="52">
        <f t="shared" ref="V3:V44" si="1">IFERROR(U3/T3,"")</f>
        <v>1.0833333333333333</v>
      </c>
      <c r="W3" s="118"/>
      <c r="X3" s="118"/>
      <c r="Y3" s="119"/>
      <c r="Z3" s="118"/>
      <c r="AA3" s="118"/>
      <c r="AB3" s="118"/>
      <c r="AC3" s="124"/>
      <c r="AD3" s="124"/>
      <c r="AE3" s="124"/>
      <c r="AF3" s="124"/>
    </row>
    <row r="4" spans="1:32" x14ac:dyDescent="0.25">
      <c r="A4" s="40">
        <v>3</v>
      </c>
      <c r="B4" s="114"/>
      <c r="C4" s="114"/>
      <c r="D4" s="114"/>
      <c r="E4" s="111"/>
      <c r="F4" s="114"/>
      <c r="G4" s="111"/>
      <c r="H4" s="114"/>
      <c r="I4" s="111"/>
      <c r="J4" s="114"/>
      <c r="K4" s="114"/>
      <c r="L4" s="111"/>
      <c r="M4" s="114"/>
      <c r="N4" s="111"/>
      <c r="O4" s="41" t="s">
        <v>197</v>
      </c>
      <c r="P4" s="40" t="s">
        <v>150</v>
      </c>
      <c r="Q4" s="53">
        <v>9</v>
      </c>
      <c r="R4" s="53">
        <f>PROYECTADO!E5+PROYECTADO!F5+PROYECTADO!G5+PROYECTADO!H5+PROYECTADO!I5+PROYECTADO!J5+PROYECTADO!K5+PROYECTADO!L5+PROYECTADO!M5+PROYECTADO!N5+PROYECTADO!O5+PROYECTADO!P5</f>
        <v>9</v>
      </c>
      <c r="S4" s="53">
        <f>EJECUTADO!E5+EJECUTADO!F5+EJECUTADO!G5+EJECUTADO!H5+EJECUTADO!I5+EJECUTADO!J5+EJECUTADO!K5+EJECUTADO!L5+EJECUTADO!M5+EJECUTADO!N5+EJECUTADO!O5+EJECUTADO!P5</f>
        <v>9</v>
      </c>
      <c r="T4" s="42">
        <f t="shared" si="0"/>
        <v>1</v>
      </c>
      <c r="U4" s="42">
        <f t="shared" ref="U4:U30" si="2">S4/Q4</f>
        <v>1</v>
      </c>
      <c r="V4" s="52">
        <f t="shared" si="1"/>
        <v>1</v>
      </c>
      <c r="W4" s="118"/>
      <c r="X4" s="118"/>
      <c r="Y4" s="119"/>
      <c r="Z4" s="118"/>
      <c r="AA4" s="118"/>
      <c r="AB4" s="118"/>
      <c r="AC4" s="124"/>
      <c r="AD4" s="124"/>
      <c r="AE4" s="124"/>
      <c r="AF4" s="124"/>
    </row>
    <row r="5" spans="1:32" x14ac:dyDescent="0.25">
      <c r="A5" s="40">
        <v>4</v>
      </c>
      <c r="B5" s="114"/>
      <c r="C5" s="114"/>
      <c r="D5" s="114"/>
      <c r="E5" s="111"/>
      <c r="F5" s="114"/>
      <c r="G5" s="111"/>
      <c r="H5" s="114"/>
      <c r="I5" s="111"/>
      <c r="J5" s="114"/>
      <c r="K5" s="114"/>
      <c r="L5" s="111"/>
      <c r="M5" s="114"/>
      <c r="N5" s="111"/>
      <c r="O5" s="41" t="s">
        <v>198</v>
      </c>
      <c r="P5" s="40" t="s">
        <v>150</v>
      </c>
      <c r="Q5" s="53">
        <v>12</v>
      </c>
      <c r="R5" s="53">
        <f>PROYECTADO!E6+PROYECTADO!F6+PROYECTADO!G6+PROYECTADO!H6+PROYECTADO!I6+PROYECTADO!J6+PROYECTADO!K6+PROYECTADO!L6+PROYECTADO!M6+PROYECTADO!N6+PROYECTADO!O6+PROYECTADO!P6</f>
        <v>12</v>
      </c>
      <c r="S5" s="53">
        <f>EJECUTADO!E6+EJECUTADO!F6+EJECUTADO!G6+EJECUTADO!H6+EJECUTADO!I6+EJECUTADO!J6+EJECUTADO!K6+EJECUTADO!L6+EJECUTADO!M6+EJECUTADO!N6+EJECUTADO!O6+EJECUTADO!P6</f>
        <v>12</v>
      </c>
      <c r="T5" s="42">
        <f t="shared" si="0"/>
        <v>1</v>
      </c>
      <c r="U5" s="42">
        <f t="shared" si="2"/>
        <v>1</v>
      </c>
      <c r="V5" s="52">
        <f t="shared" si="1"/>
        <v>1</v>
      </c>
      <c r="W5" s="118"/>
      <c r="X5" s="118"/>
      <c r="Y5" s="119"/>
      <c r="Z5" s="118"/>
      <c r="AA5" s="118"/>
      <c r="AB5" s="118"/>
      <c r="AC5" s="124"/>
      <c r="AD5" s="124"/>
      <c r="AE5" s="124"/>
      <c r="AF5" s="124"/>
    </row>
    <row r="6" spans="1:32" x14ac:dyDescent="0.25">
      <c r="A6" s="40">
        <v>5</v>
      </c>
      <c r="B6" s="114"/>
      <c r="C6" s="114"/>
      <c r="D6" s="114"/>
      <c r="E6" s="111"/>
      <c r="F6" s="114"/>
      <c r="G6" s="111"/>
      <c r="H6" s="114"/>
      <c r="I6" s="111"/>
      <c r="J6" s="114"/>
      <c r="K6" s="114"/>
      <c r="L6" s="111"/>
      <c r="M6" s="114"/>
      <c r="N6" s="111"/>
      <c r="O6" s="41" t="s">
        <v>199</v>
      </c>
      <c r="P6" s="40" t="s">
        <v>150</v>
      </c>
      <c r="Q6" s="53">
        <v>5</v>
      </c>
      <c r="R6" s="53">
        <f>PROYECTADO!E7+PROYECTADO!F7+PROYECTADO!G7+PROYECTADO!H7+PROYECTADO!I7+PROYECTADO!J7+PROYECTADO!K7+PROYECTADO!L7+PROYECTADO!M7+PROYECTADO!N7+PROYECTADO!O7+PROYECTADO!P7</f>
        <v>5</v>
      </c>
      <c r="S6" s="53">
        <f>EJECUTADO!E7+EJECUTADO!F7+EJECUTADO!G7+EJECUTADO!H7+EJECUTADO!I7+EJECUTADO!J7+EJECUTADO!K7+EJECUTADO!L7+EJECUTADO!M7+EJECUTADO!N7+EJECUTADO!O7+EJECUTADO!P7</f>
        <v>2</v>
      </c>
      <c r="T6" s="42">
        <f t="shared" si="0"/>
        <v>1</v>
      </c>
      <c r="U6" s="42">
        <f t="shared" si="2"/>
        <v>0.4</v>
      </c>
      <c r="V6" s="52">
        <f t="shared" si="1"/>
        <v>0.4</v>
      </c>
      <c r="W6" s="118"/>
      <c r="X6" s="118"/>
      <c r="Y6" s="119"/>
      <c r="Z6" s="118"/>
      <c r="AA6" s="118"/>
      <c r="AB6" s="118"/>
      <c r="AC6" s="124"/>
      <c r="AD6" s="124"/>
      <c r="AE6" s="124"/>
      <c r="AF6" s="124"/>
    </row>
    <row r="7" spans="1:32" x14ac:dyDescent="0.25">
      <c r="A7" s="40">
        <v>6</v>
      </c>
      <c r="B7" s="114"/>
      <c r="C7" s="114"/>
      <c r="D7" s="114"/>
      <c r="E7" s="111"/>
      <c r="F7" s="114"/>
      <c r="G7" s="111"/>
      <c r="H7" s="114"/>
      <c r="I7" s="111"/>
      <c r="J7" s="114"/>
      <c r="K7" s="114"/>
      <c r="L7" s="111"/>
      <c r="M7" s="114"/>
      <c r="N7" s="111"/>
      <c r="O7" s="41" t="s">
        <v>200</v>
      </c>
      <c r="P7" s="40" t="s">
        <v>34</v>
      </c>
      <c r="Q7" s="53">
        <v>24</v>
      </c>
      <c r="R7" s="53">
        <f>PROYECTADO!E8+PROYECTADO!F8+PROYECTADO!G8+PROYECTADO!H8+PROYECTADO!I8+PROYECTADO!J8+PROYECTADO!K8+PROYECTADO!L8+PROYECTADO!M8+PROYECTADO!N8+PROYECTADO!O8+PROYECTADO!P8</f>
        <v>24</v>
      </c>
      <c r="S7" s="53">
        <f>EJECUTADO!E8+EJECUTADO!F8+EJECUTADO!G8+EJECUTADO!H8+EJECUTADO!I8+EJECUTADO!J8+EJECUTADO!K8+EJECUTADO!L8+EJECUTADO!M8+EJECUTADO!N8+EJECUTADO!O8+EJECUTADO!P8</f>
        <v>24</v>
      </c>
      <c r="T7" s="42">
        <f t="shared" si="0"/>
        <v>1</v>
      </c>
      <c r="U7" s="42">
        <f t="shared" si="2"/>
        <v>1</v>
      </c>
      <c r="V7" s="52">
        <f t="shared" si="1"/>
        <v>1</v>
      </c>
      <c r="W7" s="118"/>
      <c r="X7" s="118"/>
      <c r="Y7" s="119"/>
      <c r="Z7" s="118"/>
      <c r="AA7" s="118"/>
      <c r="AB7" s="118"/>
      <c r="AC7" s="124"/>
      <c r="AD7" s="124"/>
      <c r="AE7" s="124"/>
      <c r="AF7" s="124"/>
    </row>
    <row r="8" spans="1:32" x14ac:dyDescent="0.25">
      <c r="A8" s="40">
        <v>7</v>
      </c>
      <c r="B8" s="114"/>
      <c r="C8" s="114"/>
      <c r="D8" s="114"/>
      <c r="E8" s="111"/>
      <c r="F8" s="114"/>
      <c r="G8" s="111"/>
      <c r="H8" s="114"/>
      <c r="I8" s="111"/>
      <c r="J8" s="114"/>
      <c r="K8" s="114"/>
      <c r="L8" s="111"/>
      <c r="M8" s="114"/>
      <c r="N8" s="111"/>
      <c r="O8" s="41" t="s">
        <v>201</v>
      </c>
      <c r="P8" s="40" t="s">
        <v>34</v>
      </c>
      <c r="Q8" s="53">
        <v>30</v>
      </c>
      <c r="R8" s="53">
        <f>PROYECTADO!E9+PROYECTADO!F9+PROYECTADO!G9+PROYECTADO!H9+PROYECTADO!I9+PROYECTADO!J9+PROYECTADO!K9+PROYECTADO!L9+PROYECTADO!M9+PROYECTADO!N9+PROYECTADO!O9+PROYECTADO!P9</f>
        <v>30</v>
      </c>
      <c r="S8" s="53">
        <f>EJECUTADO!E9+EJECUTADO!F9+EJECUTADO!G9+EJECUTADO!H9+EJECUTADO!I9+EJECUTADO!J9+EJECUTADO!K9+EJECUTADO!L9+EJECUTADO!M9+EJECUTADO!N9+EJECUTADO!O9+EJECUTADO!P9</f>
        <v>32</v>
      </c>
      <c r="T8" s="42">
        <f>R8/Q8</f>
        <v>1</v>
      </c>
      <c r="U8" s="42">
        <f t="shared" si="2"/>
        <v>1.0666666666666667</v>
      </c>
      <c r="V8" s="52">
        <f t="shared" si="1"/>
        <v>1.0666666666666667</v>
      </c>
      <c r="W8" s="118"/>
      <c r="X8" s="118"/>
      <c r="Y8" s="119"/>
      <c r="Z8" s="118"/>
      <c r="AA8" s="118"/>
      <c r="AB8" s="118"/>
      <c r="AC8" s="124"/>
      <c r="AD8" s="124"/>
      <c r="AE8" s="124"/>
      <c r="AF8" s="124"/>
    </row>
    <row r="9" spans="1:32" x14ac:dyDescent="0.25">
      <c r="A9" s="40">
        <v>8</v>
      </c>
      <c r="B9" s="114"/>
      <c r="C9" s="114"/>
      <c r="D9" s="114"/>
      <c r="E9" s="111"/>
      <c r="F9" s="114"/>
      <c r="G9" s="111"/>
      <c r="H9" s="114"/>
      <c r="I9" s="111"/>
      <c r="J9" s="114"/>
      <c r="K9" s="114"/>
      <c r="L9" s="111"/>
      <c r="M9" s="114"/>
      <c r="N9" s="111"/>
      <c r="O9" s="41" t="s">
        <v>202</v>
      </c>
      <c r="P9" s="40" t="s">
        <v>150</v>
      </c>
      <c r="Q9" s="53">
        <v>24</v>
      </c>
      <c r="R9" s="53">
        <f>PROYECTADO!E10+PROYECTADO!F10+PROYECTADO!G10+PROYECTADO!H10+PROYECTADO!I10+PROYECTADO!J10+PROYECTADO!K10+PROYECTADO!L10+PROYECTADO!M10+PROYECTADO!N10+PROYECTADO!O10+PROYECTADO!P10</f>
        <v>24</v>
      </c>
      <c r="S9" s="53">
        <f>EJECUTADO!E10+EJECUTADO!F10+EJECUTADO!G10+EJECUTADO!H10+EJECUTADO!I10+EJECUTADO!J10+EJECUTADO!K10+EJECUTADO!L10+EJECUTADO!M10+EJECUTADO!N10+EJECUTADO!O10+EJECUTADO!P10</f>
        <v>25</v>
      </c>
      <c r="T9" s="42">
        <f t="shared" si="0"/>
        <v>1</v>
      </c>
      <c r="U9" s="42">
        <f t="shared" si="2"/>
        <v>1.0416666666666667</v>
      </c>
      <c r="V9" s="52">
        <f t="shared" si="1"/>
        <v>1.0416666666666667</v>
      </c>
      <c r="W9" s="118"/>
      <c r="X9" s="118"/>
      <c r="Y9" s="119"/>
      <c r="Z9" s="118"/>
      <c r="AA9" s="118"/>
      <c r="AB9" s="118"/>
      <c r="AC9" s="124"/>
      <c r="AD9" s="124"/>
      <c r="AE9" s="124"/>
      <c r="AF9" s="124"/>
    </row>
    <row r="10" spans="1:32" x14ac:dyDescent="0.25">
      <c r="A10" s="40">
        <v>9</v>
      </c>
      <c r="B10" s="114"/>
      <c r="C10" s="114"/>
      <c r="D10" s="114"/>
      <c r="E10" s="111"/>
      <c r="F10" s="114"/>
      <c r="G10" s="111"/>
      <c r="H10" s="114"/>
      <c r="I10" s="111"/>
      <c r="J10" s="114"/>
      <c r="K10" s="114"/>
      <c r="L10" s="111"/>
      <c r="M10" s="114"/>
      <c r="N10" s="111"/>
      <c r="O10" s="41" t="s">
        <v>203</v>
      </c>
      <c r="P10" s="40" t="s">
        <v>150</v>
      </c>
      <c r="Q10" s="53">
        <v>33</v>
      </c>
      <c r="R10" s="53">
        <f>PROYECTADO!E11+PROYECTADO!F11+PROYECTADO!G11+PROYECTADO!H11+PROYECTADO!I11+PROYECTADO!J11+PROYECTADO!K11+PROYECTADO!L11+PROYECTADO!M11+PROYECTADO!N11+PROYECTADO!O11+PROYECTADO!P11</f>
        <v>33</v>
      </c>
      <c r="S10" s="53">
        <f>EJECUTADO!E11+EJECUTADO!F11+EJECUTADO!G11+EJECUTADO!H11+EJECUTADO!I11+EJECUTADO!J11+EJECUTADO!K11+EJECUTADO!L11+EJECUTADO!M11+EJECUTADO!N11+EJECUTADO!O11+EJECUTADO!P11</f>
        <v>33</v>
      </c>
      <c r="T10" s="42">
        <f t="shared" si="0"/>
        <v>1</v>
      </c>
      <c r="U10" s="42">
        <f t="shared" si="2"/>
        <v>1</v>
      </c>
      <c r="V10" s="52">
        <f t="shared" si="1"/>
        <v>1</v>
      </c>
      <c r="W10" s="118"/>
      <c r="X10" s="118"/>
      <c r="Y10" s="119"/>
      <c r="Z10" s="118"/>
      <c r="AA10" s="118"/>
      <c r="AB10" s="118"/>
      <c r="AC10" s="124"/>
      <c r="AD10" s="124"/>
      <c r="AE10" s="124"/>
      <c r="AF10" s="124"/>
    </row>
    <row r="11" spans="1:32" x14ac:dyDescent="0.25">
      <c r="A11" s="40">
        <v>10</v>
      </c>
      <c r="B11" s="114"/>
      <c r="C11" s="114"/>
      <c r="D11" s="114"/>
      <c r="E11" s="111"/>
      <c r="F11" s="114"/>
      <c r="G11" s="111"/>
      <c r="H11" s="114"/>
      <c r="I11" s="111"/>
      <c r="J11" s="114"/>
      <c r="K11" s="114"/>
      <c r="L11" s="111"/>
      <c r="M11" s="114"/>
      <c r="N11" s="111"/>
      <c r="O11" s="41" t="s">
        <v>204</v>
      </c>
      <c r="P11" s="40" t="s">
        <v>150</v>
      </c>
      <c r="Q11" s="53">
        <v>1</v>
      </c>
      <c r="R11" s="53">
        <f>PROYECTADO!E12+PROYECTADO!F12+PROYECTADO!G12+PROYECTADO!H12+PROYECTADO!I12+PROYECTADO!J12+PROYECTADO!K12+PROYECTADO!L12+PROYECTADO!M12+PROYECTADO!N12+PROYECTADO!O12+PROYECTADO!P12</f>
        <v>1</v>
      </c>
      <c r="S11" s="53">
        <f>EJECUTADO!E12+EJECUTADO!F12+EJECUTADO!G12+EJECUTADO!H12+EJECUTADO!I12+EJECUTADO!J12+EJECUTADO!K12+EJECUTADO!L12+EJECUTADO!M12+EJECUTADO!N12+EJECUTADO!O12+EJECUTADO!P12</f>
        <v>1</v>
      </c>
      <c r="T11" s="42">
        <f t="shared" si="0"/>
        <v>1</v>
      </c>
      <c r="U11" s="42">
        <f t="shared" si="2"/>
        <v>1</v>
      </c>
      <c r="V11" s="52">
        <f t="shared" si="1"/>
        <v>1</v>
      </c>
      <c r="W11" s="118"/>
      <c r="X11" s="118"/>
      <c r="Y11" s="119"/>
      <c r="Z11" s="118"/>
      <c r="AA11" s="118"/>
      <c r="AB11" s="118"/>
      <c r="AC11" s="124"/>
      <c r="AD11" s="124"/>
      <c r="AE11" s="124"/>
      <c r="AF11" s="124"/>
    </row>
    <row r="12" spans="1:32" x14ac:dyDescent="0.25">
      <c r="A12" s="40">
        <v>11</v>
      </c>
      <c r="B12" s="114"/>
      <c r="C12" s="114"/>
      <c r="D12" s="114"/>
      <c r="E12" s="111"/>
      <c r="F12" s="114"/>
      <c r="G12" s="111"/>
      <c r="H12" s="114"/>
      <c r="I12" s="111"/>
      <c r="J12" s="114"/>
      <c r="K12" s="114"/>
      <c r="L12" s="111"/>
      <c r="M12" s="114"/>
      <c r="N12" s="111"/>
      <c r="O12" s="41" t="s">
        <v>205</v>
      </c>
      <c r="P12" s="40" t="s">
        <v>150</v>
      </c>
      <c r="Q12" s="53">
        <v>10</v>
      </c>
      <c r="R12" s="53">
        <f>PROYECTADO!E13+PROYECTADO!F13+PROYECTADO!G13+PROYECTADO!H13+PROYECTADO!I13+PROYECTADO!J13+PROYECTADO!K13+PROYECTADO!L13+PROYECTADO!M13+PROYECTADO!N13+PROYECTADO!O13+PROYECTADO!P13</f>
        <v>10</v>
      </c>
      <c r="S12" s="53">
        <f>EJECUTADO!E13+EJECUTADO!F13+EJECUTADO!G13+EJECUTADO!H13+EJECUTADO!I13+EJECUTADO!J13+EJECUTADO!K13+EJECUTADO!L13+EJECUTADO!M13+EJECUTADO!N13+EJECUTADO!O13+EJECUTADO!P13</f>
        <v>12</v>
      </c>
      <c r="T12" s="42">
        <f t="shared" si="0"/>
        <v>1</v>
      </c>
      <c r="U12" s="42">
        <f t="shared" si="2"/>
        <v>1.2</v>
      </c>
      <c r="V12" s="52">
        <f t="shared" si="1"/>
        <v>1.2</v>
      </c>
      <c r="W12" s="118"/>
      <c r="X12" s="118"/>
      <c r="Y12" s="119"/>
      <c r="Z12" s="118"/>
      <c r="AA12" s="118"/>
      <c r="AB12" s="118"/>
      <c r="AC12" s="124"/>
      <c r="AD12" s="124"/>
      <c r="AE12" s="124"/>
      <c r="AF12" s="124"/>
    </row>
    <row r="13" spans="1:32" x14ac:dyDescent="0.25">
      <c r="A13" s="40">
        <v>12</v>
      </c>
      <c r="B13" s="114"/>
      <c r="C13" s="114"/>
      <c r="D13" s="114"/>
      <c r="E13" s="111"/>
      <c r="F13" s="114"/>
      <c r="G13" s="111"/>
      <c r="H13" s="114"/>
      <c r="I13" s="111"/>
      <c r="J13" s="114"/>
      <c r="K13" s="114"/>
      <c r="L13" s="111"/>
      <c r="M13" s="114"/>
      <c r="N13" s="111"/>
      <c r="O13" s="41" t="s">
        <v>206</v>
      </c>
      <c r="P13" s="40" t="s">
        <v>34</v>
      </c>
      <c r="Q13" s="53">
        <v>1</v>
      </c>
      <c r="R13" s="53">
        <f>PROYECTADO!E14+PROYECTADO!F14+PROYECTADO!G14+PROYECTADO!H14+PROYECTADO!I14+PROYECTADO!J14+PROYECTADO!K14+PROYECTADO!L14+PROYECTADO!M14+PROYECTADO!N14+PROYECTADO!O14+PROYECTADO!P14</f>
        <v>1</v>
      </c>
      <c r="S13" s="53">
        <f>EJECUTADO!E14+EJECUTADO!F14+EJECUTADO!G14+EJECUTADO!H14+EJECUTADO!I14+EJECUTADO!J14+EJECUTADO!K14+EJECUTADO!L14+EJECUTADO!M14+EJECUTADO!N14+EJECUTADO!O14+EJECUTADO!P14</f>
        <v>1</v>
      </c>
      <c r="T13" s="42">
        <f>R13/Q13</f>
        <v>1</v>
      </c>
      <c r="U13" s="42">
        <f t="shared" si="2"/>
        <v>1</v>
      </c>
      <c r="V13" s="52">
        <f t="shared" si="1"/>
        <v>1</v>
      </c>
      <c r="W13" s="118"/>
      <c r="X13" s="118"/>
      <c r="Y13" s="119"/>
      <c r="Z13" s="118"/>
      <c r="AA13" s="118"/>
      <c r="AB13" s="118"/>
      <c r="AC13" s="124"/>
      <c r="AD13" s="124"/>
      <c r="AE13" s="124"/>
      <c r="AF13" s="124"/>
    </row>
    <row r="14" spans="1:32" x14ac:dyDescent="0.25">
      <c r="A14" s="40">
        <v>13</v>
      </c>
      <c r="B14" s="114"/>
      <c r="C14" s="114"/>
      <c r="D14" s="114"/>
      <c r="E14" s="111"/>
      <c r="F14" s="114"/>
      <c r="G14" s="111"/>
      <c r="H14" s="114"/>
      <c r="I14" s="111"/>
      <c r="J14" s="114"/>
      <c r="K14" s="114"/>
      <c r="L14" s="111"/>
      <c r="M14" s="114"/>
      <c r="N14" s="111"/>
      <c r="O14" s="41" t="s">
        <v>207</v>
      </c>
      <c r="P14" s="40" t="s">
        <v>150</v>
      </c>
      <c r="Q14" s="53">
        <v>24</v>
      </c>
      <c r="R14" s="53">
        <f>PROYECTADO!E15+PROYECTADO!F15+PROYECTADO!G15+PROYECTADO!H15+PROYECTADO!I15+PROYECTADO!J15+PROYECTADO!K15+PROYECTADO!L15+PROYECTADO!M15+PROYECTADO!N15+PROYECTADO!O15+PROYECTADO!P15</f>
        <v>24</v>
      </c>
      <c r="S14" s="53">
        <f>EJECUTADO!E15+EJECUTADO!F15+EJECUTADO!G15+EJECUTADO!H15+EJECUTADO!I15+EJECUTADO!J15+EJECUTADO!K15+EJECUTADO!L15+EJECUTADO!M15+EJECUTADO!N15+EJECUTADO!O15+EJECUTADO!P15</f>
        <v>25</v>
      </c>
      <c r="T14" s="42">
        <f t="shared" si="0"/>
        <v>1</v>
      </c>
      <c r="U14" s="42">
        <f t="shared" si="2"/>
        <v>1.0416666666666667</v>
      </c>
      <c r="V14" s="52">
        <f t="shared" si="1"/>
        <v>1.0416666666666667</v>
      </c>
      <c r="W14" s="118"/>
      <c r="X14" s="118"/>
      <c r="Y14" s="119"/>
      <c r="Z14" s="118"/>
      <c r="AA14" s="118"/>
      <c r="AB14" s="118"/>
      <c r="AC14" s="124"/>
      <c r="AD14" s="124"/>
      <c r="AE14" s="124"/>
      <c r="AF14" s="124"/>
    </row>
    <row r="15" spans="1:32" x14ac:dyDescent="0.25">
      <c r="A15" s="40">
        <v>14</v>
      </c>
      <c r="B15" s="114"/>
      <c r="C15" s="114"/>
      <c r="D15" s="114"/>
      <c r="E15" s="111"/>
      <c r="F15" s="114"/>
      <c r="G15" s="111"/>
      <c r="H15" s="114"/>
      <c r="I15" s="111"/>
      <c r="J15" s="114"/>
      <c r="K15" s="114"/>
      <c r="L15" s="111"/>
      <c r="M15" s="114"/>
      <c r="N15" s="111"/>
      <c r="O15" s="41" t="s">
        <v>208</v>
      </c>
      <c r="P15" s="40" t="s">
        <v>150</v>
      </c>
      <c r="Q15" s="53">
        <v>12</v>
      </c>
      <c r="R15" s="53">
        <f>PROYECTADO!E16+PROYECTADO!F16+PROYECTADO!G16+PROYECTADO!H16+PROYECTADO!I16+PROYECTADO!J16+PROYECTADO!K16+PROYECTADO!L16+PROYECTADO!M16+PROYECTADO!N16+PROYECTADO!O16+PROYECTADO!P16</f>
        <v>12</v>
      </c>
      <c r="S15" s="53">
        <f>EJECUTADO!E16+EJECUTADO!F16+EJECUTADO!G16+EJECUTADO!H16+EJECUTADO!I16+EJECUTADO!J16+EJECUTADO!K16+EJECUTADO!L16+EJECUTADO!M16+EJECUTADO!N16+EJECUTADO!O16+EJECUTADO!P16</f>
        <v>12</v>
      </c>
      <c r="T15" s="42">
        <f t="shared" si="0"/>
        <v>1</v>
      </c>
      <c r="U15" s="42">
        <f t="shared" si="2"/>
        <v>1</v>
      </c>
      <c r="V15" s="52">
        <f t="shared" si="1"/>
        <v>1</v>
      </c>
      <c r="W15" s="118"/>
      <c r="X15" s="118"/>
      <c r="Y15" s="119"/>
      <c r="Z15" s="118"/>
      <c r="AA15" s="118"/>
      <c r="AB15" s="118"/>
      <c r="AC15" s="124"/>
      <c r="AD15" s="124"/>
      <c r="AE15" s="124"/>
      <c r="AF15" s="124"/>
    </row>
    <row r="16" spans="1:32" x14ac:dyDescent="0.25">
      <c r="A16" s="40">
        <v>15</v>
      </c>
      <c r="B16" s="114"/>
      <c r="C16" s="114"/>
      <c r="D16" s="114"/>
      <c r="E16" s="111"/>
      <c r="F16" s="114"/>
      <c r="G16" s="111"/>
      <c r="H16" s="114"/>
      <c r="I16" s="111"/>
      <c r="J16" s="114"/>
      <c r="K16" s="114"/>
      <c r="L16" s="111"/>
      <c r="M16" s="114"/>
      <c r="N16" s="111"/>
      <c r="O16" s="41" t="s">
        <v>209</v>
      </c>
      <c r="P16" s="40" t="s">
        <v>150</v>
      </c>
      <c r="Q16" s="53">
        <v>24</v>
      </c>
      <c r="R16" s="53">
        <f>PROYECTADO!E17+PROYECTADO!F17+PROYECTADO!G17+PROYECTADO!H17+PROYECTADO!I17+PROYECTADO!J17+PROYECTADO!K17+PROYECTADO!L17+PROYECTADO!M17+PROYECTADO!N17+PROYECTADO!O17+PROYECTADO!P17</f>
        <v>24</v>
      </c>
      <c r="S16" s="53">
        <f>EJECUTADO!E17+EJECUTADO!F17+EJECUTADO!G17+EJECUTADO!H17+EJECUTADO!I17+EJECUTADO!J17+EJECUTADO!K17+EJECUTADO!L17+EJECUTADO!M17+EJECUTADO!N17+EJECUTADO!O17+EJECUTADO!P17</f>
        <v>28</v>
      </c>
      <c r="T16" s="42">
        <f t="shared" si="0"/>
        <v>1</v>
      </c>
      <c r="U16" s="42">
        <f t="shared" si="2"/>
        <v>1.1666666666666667</v>
      </c>
      <c r="V16" s="52">
        <f t="shared" si="1"/>
        <v>1.1666666666666667</v>
      </c>
      <c r="W16" s="118"/>
      <c r="X16" s="118"/>
      <c r="Y16" s="119"/>
      <c r="Z16" s="118"/>
      <c r="AA16" s="118"/>
      <c r="AB16" s="118"/>
      <c r="AC16" s="124"/>
      <c r="AD16" s="124"/>
      <c r="AE16" s="124"/>
      <c r="AF16" s="124"/>
    </row>
    <row r="17" spans="1:32" x14ac:dyDescent="0.25">
      <c r="A17" s="40">
        <v>16</v>
      </c>
      <c r="B17" s="114"/>
      <c r="C17" s="114"/>
      <c r="D17" s="114"/>
      <c r="E17" s="111"/>
      <c r="F17" s="114"/>
      <c r="G17" s="111"/>
      <c r="H17" s="114"/>
      <c r="I17" s="111"/>
      <c r="J17" s="114"/>
      <c r="K17" s="114"/>
      <c r="L17" s="111"/>
      <c r="M17" s="114"/>
      <c r="N17" s="111"/>
      <c r="O17" s="41" t="s">
        <v>210</v>
      </c>
      <c r="P17" s="40" t="s">
        <v>150</v>
      </c>
      <c r="Q17" s="53">
        <v>10</v>
      </c>
      <c r="R17" s="53">
        <f>PROYECTADO!E18+PROYECTADO!F18+PROYECTADO!G18+PROYECTADO!H18+PROYECTADO!I18+PROYECTADO!J18+PROYECTADO!K18+PROYECTADO!L18+PROYECTADO!M18+PROYECTADO!N18+PROYECTADO!O18+PROYECTADO!P18</f>
        <v>10</v>
      </c>
      <c r="S17" s="53">
        <f>EJECUTADO!E18+EJECUTADO!F18+EJECUTADO!G18+EJECUTADO!H18+EJECUTADO!I18+EJECUTADO!J18+EJECUTADO!K18+EJECUTADO!L18+EJECUTADO!M18+EJECUTADO!N18+EJECUTADO!O18+EJECUTADO!P18</f>
        <v>10</v>
      </c>
      <c r="T17" s="42">
        <f t="shared" si="0"/>
        <v>1</v>
      </c>
      <c r="U17" s="42">
        <f t="shared" si="2"/>
        <v>1</v>
      </c>
      <c r="V17" s="52">
        <f t="shared" si="1"/>
        <v>1</v>
      </c>
      <c r="W17" s="118"/>
      <c r="X17" s="118"/>
      <c r="Y17" s="119"/>
      <c r="Z17" s="118"/>
      <c r="AA17" s="118"/>
      <c r="AB17" s="118"/>
      <c r="AC17" s="124"/>
      <c r="AD17" s="124"/>
      <c r="AE17" s="124"/>
      <c r="AF17" s="124"/>
    </row>
    <row r="18" spans="1:32" x14ac:dyDescent="0.25">
      <c r="A18" s="40">
        <v>17</v>
      </c>
      <c r="B18" s="114"/>
      <c r="C18" s="114"/>
      <c r="D18" s="114"/>
      <c r="E18" s="111"/>
      <c r="F18" s="114"/>
      <c r="G18" s="111"/>
      <c r="H18" s="114"/>
      <c r="I18" s="111"/>
      <c r="J18" s="114"/>
      <c r="K18" s="114"/>
      <c r="L18" s="111"/>
      <c r="M18" s="114"/>
      <c r="N18" s="111"/>
      <c r="O18" s="41" t="s">
        <v>211</v>
      </c>
      <c r="P18" s="40" t="s">
        <v>150</v>
      </c>
      <c r="Q18" s="53">
        <v>1</v>
      </c>
      <c r="R18" s="53">
        <f>PROYECTADO!E19+PROYECTADO!F19+PROYECTADO!G19+PROYECTADO!H19+PROYECTADO!I19+PROYECTADO!J19+PROYECTADO!K19+PROYECTADO!L19+PROYECTADO!M19+PROYECTADO!N19+PROYECTADO!O19+PROYECTADO!P19</f>
        <v>1</v>
      </c>
      <c r="S18" s="53">
        <f>EJECUTADO!E19+EJECUTADO!F19+EJECUTADO!G19+EJECUTADO!H19+EJECUTADO!I19+EJECUTADO!J19+EJECUTADO!K19+EJECUTADO!L19+EJECUTADO!M19+EJECUTADO!N19+EJECUTADO!O19+EJECUTADO!P19</f>
        <v>1</v>
      </c>
      <c r="T18" s="42">
        <f t="shared" si="0"/>
        <v>1</v>
      </c>
      <c r="U18" s="42">
        <f t="shared" si="2"/>
        <v>1</v>
      </c>
      <c r="V18" s="52">
        <f t="shared" si="1"/>
        <v>1</v>
      </c>
      <c r="W18" s="118"/>
      <c r="X18" s="118"/>
      <c r="Y18" s="119"/>
      <c r="Z18" s="118"/>
      <c r="AA18" s="118"/>
      <c r="AB18" s="118"/>
      <c r="AC18" s="124"/>
      <c r="AD18" s="124"/>
      <c r="AE18" s="124"/>
      <c r="AF18" s="124"/>
    </row>
    <row r="19" spans="1:32" x14ac:dyDescent="0.25">
      <c r="A19" s="40">
        <v>18</v>
      </c>
      <c r="B19" s="114"/>
      <c r="C19" s="114"/>
      <c r="D19" s="114"/>
      <c r="E19" s="111"/>
      <c r="F19" s="114"/>
      <c r="G19" s="111"/>
      <c r="H19" s="114"/>
      <c r="I19" s="111"/>
      <c r="J19" s="114"/>
      <c r="K19" s="114"/>
      <c r="L19" s="111"/>
      <c r="M19" s="114"/>
      <c r="N19" s="111"/>
      <c r="O19" s="41" t="s">
        <v>212</v>
      </c>
      <c r="P19" s="40" t="s">
        <v>34</v>
      </c>
      <c r="Q19" s="53">
        <v>5</v>
      </c>
      <c r="R19" s="53">
        <f>PROYECTADO!E20+PROYECTADO!F20+PROYECTADO!G20+PROYECTADO!H20+PROYECTADO!I20+PROYECTADO!J20+PROYECTADO!K20+PROYECTADO!L20+PROYECTADO!M20+PROYECTADO!N20+PROYECTADO!O20+PROYECTADO!P20</f>
        <v>5</v>
      </c>
      <c r="S19" s="53">
        <f>EJECUTADO!E20+EJECUTADO!F20+EJECUTADO!G20+EJECUTADO!H20+EJECUTADO!I20+EJECUTADO!J20+EJECUTADO!K20+EJECUTADO!L20+EJECUTADO!M20+EJECUTADO!N20+EJECUTADO!O20+EJECUTADO!P20</f>
        <v>5</v>
      </c>
      <c r="T19" s="42">
        <f t="shared" si="0"/>
        <v>1</v>
      </c>
      <c r="U19" s="42">
        <f t="shared" si="2"/>
        <v>1</v>
      </c>
      <c r="V19" s="52">
        <f t="shared" si="1"/>
        <v>1</v>
      </c>
      <c r="W19" s="118"/>
      <c r="X19" s="118"/>
      <c r="Y19" s="119"/>
      <c r="Z19" s="118"/>
      <c r="AA19" s="118"/>
      <c r="AB19" s="118"/>
      <c r="AC19" s="124"/>
      <c r="AD19" s="124"/>
      <c r="AE19" s="124"/>
      <c r="AF19" s="124"/>
    </row>
    <row r="20" spans="1:32" x14ac:dyDescent="0.25">
      <c r="A20" s="40">
        <v>19</v>
      </c>
      <c r="B20" s="114"/>
      <c r="C20" s="114"/>
      <c r="D20" s="114"/>
      <c r="E20" s="111"/>
      <c r="F20" s="114"/>
      <c r="G20" s="111"/>
      <c r="H20" s="114"/>
      <c r="I20" s="111"/>
      <c r="J20" s="114"/>
      <c r="K20" s="114"/>
      <c r="L20" s="111"/>
      <c r="M20" s="114"/>
      <c r="N20" s="111"/>
      <c r="O20" s="41" t="s">
        <v>213</v>
      </c>
      <c r="P20" s="40" t="s">
        <v>150</v>
      </c>
      <c r="Q20" s="53">
        <v>4</v>
      </c>
      <c r="R20" s="53">
        <f>PROYECTADO!E21+PROYECTADO!F21+PROYECTADO!G21+PROYECTADO!H21+PROYECTADO!I21+PROYECTADO!J21+PROYECTADO!K21+PROYECTADO!L21+PROYECTADO!M21+PROYECTADO!N21+PROYECTADO!O21+PROYECTADO!P21</f>
        <v>4</v>
      </c>
      <c r="S20" s="53">
        <f>EJECUTADO!E21+EJECUTADO!F21+EJECUTADO!G21+EJECUTADO!H21+EJECUTADO!I21+EJECUTADO!J21+EJECUTADO!K21+EJECUTADO!L21+EJECUTADO!M21+EJECUTADO!N21+EJECUTADO!O21+EJECUTADO!P21</f>
        <v>6</v>
      </c>
      <c r="T20" s="42">
        <f t="shared" si="0"/>
        <v>1</v>
      </c>
      <c r="U20" s="42">
        <f t="shared" si="2"/>
        <v>1.5</v>
      </c>
      <c r="V20" s="52">
        <f t="shared" si="1"/>
        <v>1.5</v>
      </c>
      <c r="W20" s="118"/>
      <c r="X20" s="118"/>
      <c r="Y20" s="119"/>
      <c r="Z20" s="118"/>
      <c r="AA20" s="118"/>
      <c r="AB20" s="118"/>
      <c r="AC20" s="124"/>
      <c r="AD20" s="124"/>
      <c r="AE20" s="124"/>
      <c r="AF20" s="124"/>
    </row>
    <row r="21" spans="1:32" x14ac:dyDescent="0.25">
      <c r="A21" s="40">
        <v>20</v>
      </c>
      <c r="B21" s="114"/>
      <c r="C21" s="114"/>
      <c r="D21" s="114"/>
      <c r="E21" s="111"/>
      <c r="F21" s="114"/>
      <c r="G21" s="111"/>
      <c r="H21" s="114"/>
      <c r="I21" s="111"/>
      <c r="J21" s="114"/>
      <c r="K21" s="114"/>
      <c r="L21" s="111"/>
      <c r="M21" s="114"/>
      <c r="N21" s="111"/>
      <c r="O21" s="41" t="s">
        <v>214</v>
      </c>
      <c r="P21" s="40" t="s">
        <v>34</v>
      </c>
      <c r="Q21" s="53">
        <v>24</v>
      </c>
      <c r="R21" s="53">
        <f>PROYECTADO!E22+PROYECTADO!F22+PROYECTADO!G22+PROYECTADO!H22+PROYECTADO!I22+PROYECTADO!J22+PROYECTADO!K22+PROYECTADO!L22+PROYECTADO!M22+PROYECTADO!N22+PROYECTADO!O22+PROYECTADO!P22</f>
        <v>24</v>
      </c>
      <c r="S21" s="53">
        <f>EJECUTADO!E22+EJECUTADO!F22+EJECUTADO!G22+EJECUTADO!H22+EJECUTADO!I22+EJECUTADO!J22+EJECUTADO!K22+EJECUTADO!L22+EJECUTADO!M22+EJECUTADO!N22+EJECUTADO!O22+EJECUTADO!P22</f>
        <v>24</v>
      </c>
      <c r="T21" s="42">
        <f t="shared" si="0"/>
        <v>1</v>
      </c>
      <c r="U21" s="42">
        <f t="shared" si="2"/>
        <v>1</v>
      </c>
      <c r="V21" s="52">
        <f t="shared" si="1"/>
        <v>1</v>
      </c>
      <c r="W21" s="118"/>
      <c r="X21" s="118"/>
      <c r="Y21" s="119"/>
      <c r="Z21" s="118"/>
      <c r="AA21" s="118"/>
      <c r="AB21" s="118"/>
      <c r="AC21" s="124"/>
      <c r="AD21" s="124"/>
      <c r="AE21" s="124"/>
      <c r="AF21" s="124"/>
    </row>
    <row r="22" spans="1:32" x14ac:dyDescent="0.25">
      <c r="A22" s="40">
        <v>21</v>
      </c>
      <c r="B22" s="114"/>
      <c r="C22" s="114"/>
      <c r="D22" s="114"/>
      <c r="E22" s="111"/>
      <c r="F22" s="114"/>
      <c r="G22" s="111"/>
      <c r="H22" s="114"/>
      <c r="I22" s="111"/>
      <c r="J22" s="114"/>
      <c r="K22" s="114"/>
      <c r="L22" s="111"/>
      <c r="M22" s="114"/>
      <c r="N22" s="111"/>
      <c r="O22" s="41" t="s">
        <v>215</v>
      </c>
      <c r="P22" s="40" t="s">
        <v>150</v>
      </c>
      <c r="Q22" s="53">
        <v>12</v>
      </c>
      <c r="R22" s="53">
        <f>PROYECTADO!E23+PROYECTADO!F23+PROYECTADO!G23+PROYECTADO!H23+PROYECTADO!I23+PROYECTADO!J23+PROYECTADO!K23+PROYECTADO!L23+PROYECTADO!M23+PROYECTADO!N23+PROYECTADO!O23+PROYECTADO!P23</f>
        <v>12</v>
      </c>
      <c r="S22" s="53">
        <f>EJECUTADO!E23+EJECUTADO!F23+EJECUTADO!G23+EJECUTADO!H23+EJECUTADO!I23+EJECUTADO!J23+EJECUTADO!K23+EJECUTADO!L23+EJECUTADO!M23+EJECUTADO!N23+EJECUTADO!O23+EJECUTADO!P23</f>
        <v>27</v>
      </c>
      <c r="T22" s="42">
        <f t="shared" si="0"/>
        <v>1</v>
      </c>
      <c r="U22" s="42">
        <f t="shared" si="2"/>
        <v>2.25</v>
      </c>
      <c r="V22" s="52">
        <f t="shared" si="1"/>
        <v>2.25</v>
      </c>
      <c r="W22" s="118"/>
      <c r="X22" s="118"/>
      <c r="Y22" s="119"/>
      <c r="Z22" s="118"/>
      <c r="AA22" s="118"/>
      <c r="AB22" s="118"/>
      <c r="AC22" s="124"/>
      <c r="AD22" s="124"/>
      <c r="AE22" s="124"/>
      <c r="AF22" s="124"/>
    </row>
    <row r="23" spans="1:32" x14ac:dyDescent="0.25">
      <c r="A23" s="40">
        <v>22</v>
      </c>
      <c r="B23" s="114"/>
      <c r="C23" s="114"/>
      <c r="D23" s="114"/>
      <c r="E23" s="111"/>
      <c r="F23" s="114"/>
      <c r="G23" s="111"/>
      <c r="H23" s="114"/>
      <c r="I23" s="111"/>
      <c r="J23" s="114"/>
      <c r="K23" s="114"/>
      <c r="L23" s="111"/>
      <c r="M23" s="114"/>
      <c r="N23" s="111"/>
      <c r="O23" s="41" t="s">
        <v>216</v>
      </c>
      <c r="P23" s="40" t="s">
        <v>150</v>
      </c>
      <c r="Q23" s="53">
        <v>500</v>
      </c>
      <c r="R23" s="53">
        <f>PROYECTADO!E24+PROYECTADO!F24+PROYECTADO!G24+PROYECTADO!H24+PROYECTADO!I24+PROYECTADO!J24+PROYECTADO!K24+PROYECTADO!L24+PROYECTADO!M24+PROYECTADO!N24+PROYECTADO!O24+PROYECTADO!P24</f>
        <v>500</v>
      </c>
      <c r="S23" s="53">
        <f>EJECUTADO!E24+EJECUTADO!F24+EJECUTADO!G24+EJECUTADO!H24+EJECUTADO!I24+EJECUTADO!J24+EJECUTADO!K24+EJECUTADO!L24+EJECUTADO!M24+EJECUTADO!N24+EJECUTADO!O24+EJECUTADO!P24</f>
        <v>1344.18</v>
      </c>
      <c r="T23" s="42">
        <f t="shared" si="0"/>
        <v>1</v>
      </c>
      <c r="U23" s="42">
        <f t="shared" si="2"/>
        <v>2.6883600000000003</v>
      </c>
      <c r="V23" s="52">
        <f t="shared" si="1"/>
        <v>2.6883600000000003</v>
      </c>
      <c r="W23" s="118"/>
      <c r="X23" s="118"/>
      <c r="Y23" s="119"/>
      <c r="Z23" s="118"/>
      <c r="AA23" s="118"/>
      <c r="AB23" s="118"/>
      <c r="AC23" s="124"/>
      <c r="AD23" s="124"/>
      <c r="AE23" s="124"/>
      <c r="AF23" s="124"/>
    </row>
    <row r="24" spans="1:32" x14ac:dyDescent="0.25">
      <c r="A24" s="40">
        <v>1</v>
      </c>
      <c r="B24" s="113" t="s">
        <v>116</v>
      </c>
      <c r="C24" s="113" t="s">
        <v>114</v>
      </c>
      <c r="D24" s="113" t="str">
        <f>VLOOKUP(E24,LISTAS!$A$1:$B$18,2,0)</f>
        <v>O8</v>
      </c>
      <c r="E24" s="110" t="s">
        <v>90</v>
      </c>
      <c r="F24" s="113" t="str">
        <f>VLOOKUP(G24,LISTAS!$C$1:$D$6,2,0)</f>
        <v>EJT1</v>
      </c>
      <c r="G24" s="110" t="s">
        <v>28</v>
      </c>
      <c r="H24" s="113" t="str">
        <f>VLOOKUP(I24,LISTAS!$E$1:$F$7,2,0)</f>
        <v>OE1</v>
      </c>
      <c r="I24" s="110" t="s">
        <v>30</v>
      </c>
      <c r="J24" s="113" t="str">
        <f>VLOOKUP(K24,LISTAS!$G$1:$H$9,2,0)</f>
        <v>T4</v>
      </c>
      <c r="K24" s="113" t="s">
        <v>64</v>
      </c>
      <c r="L24" s="110" t="s">
        <v>3</v>
      </c>
      <c r="M24" s="113" t="s">
        <v>77</v>
      </c>
      <c r="N24" s="110" t="s">
        <v>77</v>
      </c>
      <c r="O24" s="41" t="s">
        <v>217</v>
      </c>
      <c r="P24" s="40" t="s">
        <v>150</v>
      </c>
      <c r="Q24" s="53">
        <v>1</v>
      </c>
      <c r="R24" s="53">
        <f>PROYECTADO!E26+PROYECTADO!F26+PROYECTADO!G26+PROYECTADO!H26+PROYECTADO!I26+PROYECTADO!J26+PROYECTADO!K26+PROYECTADO!L26+PROYECTADO!M26+PROYECTADO!N26+PROYECTADO!O26+PROYECTADO!P26</f>
        <v>1</v>
      </c>
      <c r="S24" s="53">
        <f>EJECUTADO!E26+EJECUTADO!F26+EJECUTADO!G26+EJECUTADO!H26+EJECUTADO!I26+EJECUTADO!J26+EJECUTADO!K26+EJECUTADO!L26+EJECUTADO!M26+EJECUTADO!N26+EJECUTADO!O26+EJECUTADO!P26</f>
        <v>1</v>
      </c>
      <c r="T24" s="43">
        <f t="shared" si="0"/>
        <v>1</v>
      </c>
      <c r="U24" s="42">
        <f t="shared" si="2"/>
        <v>1</v>
      </c>
      <c r="V24" s="52">
        <f t="shared" si="1"/>
        <v>1</v>
      </c>
      <c r="W24" s="118">
        <f>AVERAGE(T24:T32)</f>
        <v>1</v>
      </c>
      <c r="X24" s="118">
        <f>AVERAGE(U24:U32)</f>
        <v>0.99444444444444435</v>
      </c>
      <c r="Y24" s="118">
        <f>IFERROR(X24/W24,"")</f>
        <v>0.99444444444444435</v>
      </c>
      <c r="Z24" s="118">
        <f>+PPTO!I8</f>
        <v>1</v>
      </c>
      <c r="AA24" s="118">
        <f>+PPTO!G8</f>
        <v>0.95336010617776568</v>
      </c>
      <c r="AB24" s="118">
        <f>+PPTO!J8</f>
        <v>0.95336010617776568</v>
      </c>
      <c r="AC24" s="124"/>
      <c r="AD24" s="124"/>
      <c r="AE24" s="124"/>
      <c r="AF24" s="124"/>
    </row>
    <row r="25" spans="1:32" x14ac:dyDescent="0.25">
      <c r="A25" s="40">
        <v>2</v>
      </c>
      <c r="B25" s="114"/>
      <c r="C25" s="114"/>
      <c r="D25" s="114"/>
      <c r="E25" s="111"/>
      <c r="F25" s="114"/>
      <c r="G25" s="111"/>
      <c r="H25" s="114"/>
      <c r="I25" s="111"/>
      <c r="J25" s="114"/>
      <c r="K25" s="114"/>
      <c r="L25" s="111"/>
      <c r="M25" s="114"/>
      <c r="N25" s="111"/>
      <c r="O25" s="41" t="s">
        <v>218</v>
      </c>
      <c r="P25" s="40" t="s">
        <v>150</v>
      </c>
      <c r="Q25" s="53">
        <v>1</v>
      </c>
      <c r="R25" s="53">
        <f>PROYECTADO!E27+PROYECTADO!F27+PROYECTADO!G27+PROYECTADO!H27+PROYECTADO!I27+PROYECTADO!J27+PROYECTADO!K27+PROYECTADO!L27+PROYECTADO!M27+PROYECTADO!N27+PROYECTADO!O27+PROYECTADO!P27</f>
        <v>1</v>
      </c>
      <c r="S25" s="53">
        <f>EJECUTADO!E27+EJECUTADO!F27+EJECUTADO!G27+EJECUTADO!H27+EJECUTADO!I27+EJECUTADO!J27+EJECUTADO!K27+EJECUTADO!L27+EJECUTADO!M27+EJECUTADO!N27+EJECUTADO!O27+EJECUTADO!P27</f>
        <v>1</v>
      </c>
      <c r="T25" s="42">
        <f t="shared" si="0"/>
        <v>1</v>
      </c>
      <c r="U25" s="42">
        <f t="shared" si="2"/>
        <v>1</v>
      </c>
      <c r="V25" s="52">
        <f t="shared" si="1"/>
        <v>1</v>
      </c>
      <c r="W25" s="118"/>
      <c r="X25" s="118"/>
      <c r="Y25" s="118"/>
      <c r="Z25" s="118"/>
      <c r="AA25" s="118"/>
      <c r="AB25" s="118"/>
      <c r="AC25" s="124"/>
      <c r="AD25" s="124"/>
      <c r="AE25" s="124"/>
      <c r="AF25" s="124"/>
    </row>
    <row r="26" spans="1:32" x14ac:dyDescent="0.25">
      <c r="A26" s="40">
        <v>3</v>
      </c>
      <c r="B26" s="114"/>
      <c r="C26" s="114"/>
      <c r="D26" s="114"/>
      <c r="E26" s="111"/>
      <c r="F26" s="114"/>
      <c r="G26" s="111"/>
      <c r="H26" s="114"/>
      <c r="I26" s="111"/>
      <c r="J26" s="114"/>
      <c r="K26" s="114"/>
      <c r="L26" s="111"/>
      <c r="M26" s="114"/>
      <c r="N26" s="111"/>
      <c r="O26" s="41" t="s">
        <v>219</v>
      </c>
      <c r="P26" s="40" t="s">
        <v>150</v>
      </c>
      <c r="Q26" s="53">
        <v>12</v>
      </c>
      <c r="R26" s="53">
        <f>PROYECTADO!E28+PROYECTADO!F28+PROYECTADO!G28+PROYECTADO!H28+PROYECTADO!I28+PROYECTADO!J28+PROYECTADO!K28+PROYECTADO!L28+PROYECTADO!M28+PROYECTADO!N28+PROYECTADO!O28+PROYECTADO!P28</f>
        <v>12</v>
      </c>
      <c r="S26" s="53">
        <f>EJECUTADO!E28+EJECUTADO!F28+EJECUTADO!G28+EJECUTADO!H28+EJECUTADO!I28+EJECUTADO!J28+EJECUTADO!K28+EJECUTADO!L28+EJECUTADO!M28+EJECUTADO!N28+EJECUTADO!O28+EJECUTADO!P28</f>
        <v>12</v>
      </c>
      <c r="T26" s="42">
        <f t="shared" si="0"/>
        <v>1</v>
      </c>
      <c r="U26" s="42">
        <f t="shared" si="2"/>
        <v>1</v>
      </c>
      <c r="V26" s="52">
        <f t="shared" si="1"/>
        <v>1</v>
      </c>
      <c r="W26" s="118"/>
      <c r="X26" s="118"/>
      <c r="Y26" s="118"/>
      <c r="Z26" s="118"/>
      <c r="AA26" s="118"/>
      <c r="AB26" s="118"/>
      <c r="AC26" s="124"/>
      <c r="AD26" s="124"/>
      <c r="AE26" s="124"/>
      <c r="AF26" s="124"/>
    </row>
    <row r="27" spans="1:32" x14ac:dyDescent="0.25">
      <c r="A27" s="40">
        <v>4</v>
      </c>
      <c r="B27" s="114"/>
      <c r="C27" s="114"/>
      <c r="D27" s="114"/>
      <c r="E27" s="111"/>
      <c r="F27" s="114"/>
      <c r="G27" s="111"/>
      <c r="H27" s="114"/>
      <c r="I27" s="111"/>
      <c r="J27" s="114"/>
      <c r="K27" s="114"/>
      <c r="L27" s="111"/>
      <c r="M27" s="114"/>
      <c r="N27" s="111"/>
      <c r="O27" s="41" t="s">
        <v>220</v>
      </c>
      <c r="P27" s="40" t="s">
        <v>34</v>
      </c>
      <c r="Q27" s="53">
        <v>6</v>
      </c>
      <c r="R27" s="53">
        <f>PROYECTADO!E29+PROYECTADO!F29+PROYECTADO!G29+PROYECTADO!H29+PROYECTADO!I29+PROYECTADO!J29+PROYECTADO!K29+PROYECTADO!L29+PROYECTADO!M29+PROYECTADO!N29+PROYECTADO!O29+PROYECTADO!P29</f>
        <v>6</v>
      </c>
      <c r="S27" s="53">
        <f>EJECUTADO!E29+EJECUTADO!F29+EJECUTADO!G29+EJECUTADO!H29+EJECUTADO!I29+EJECUTADO!J29+EJECUTADO!K29+EJECUTADO!L29+EJECUTADO!M29+EJECUTADO!N29+EJECUTADO!O29+EJECUTADO!P29</f>
        <v>6</v>
      </c>
      <c r="T27" s="42">
        <f t="shared" si="0"/>
        <v>1</v>
      </c>
      <c r="U27" s="42">
        <f t="shared" si="2"/>
        <v>1</v>
      </c>
      <c r="V27" s="52">
        <f t="shared" si="1"/>
        <v>1</v>
      </c>
      <c r="W27" s="118"/>
      <c r="X27" s="118"/>
      <c r="Y27" s="118"/>
      <c r="Z27" s="118"/>
      <c r="AA27" s="118"/>
      <c r="AB27" s="118"/>
      <c r="AC27" s="124"/>
      <c r="AD27" s="124"/>
      <c r="AE27" s="124"/>
      <c r="AF27" s="124"/>
    </row>
    <row r="28" spans="1:32" x14ac:dyDescent="0.25">
      <c r="A28" s="40">
        <v>5</v>
      </c>
      <c r="B28" s="114"/>
      <c r="C28" s="114"/>
      <c r="D28" s="114"/>
      <c r="E28" s="111"/>
      <c r="F28" s="114"/>
      <c r="G28" s="111"/>
      <c r="H28" s="114"/>
      <c r="I28" s="111"/>
      <c r="J28" s="114"/>
      <c r="K28" s="114"/>
      <c r="L28" s="111"/>
      <c r="M28" s="114"/>
      <c r="N28" s="111"/>
      <c r="O28" s="41" t="s">
        <v>221</v>
      </c>
      <c r="P28" s="40" t="s">
        <v>34</v>
      </c>
      <c r="Q28" s="53">
        <v>20</v>
      </c>
      <c r="R28" s="53">
        <f>PROYECTADO!E30+PROYECTADO!F30+PROYECTADO!G30+PROYECTADO!H30+PROYECTADO!I30+PROYECTADO!J30+PROYECTADO!K30+PROYECTADO!L30+PROYECTADO!M30+PROYECTADO!N30+PROYECTADO!O30+PROYECTADO!P30</f>
        <v>20</v>
      </c>
      <c r="S28" s="53">
        <f>EJECUTADO!E30+EJECUTADO!F30+EJECUTADO!G30+EJECUTADO!H30+EJECUTADO!I30+EJECUTADO!J30+EJECUTADO!K30+EJECUTADO!L30+EJECUTADO!M30+EJECUTADO!N30+EJECUTADO!O30+EJECUTADO!P30</f>
        <v>19</v>
      </c>
      <c r="T28" s="42">
        <f t="shared" si="0"/>
        <v>1</v>
      </c>
      <c r="U28" s="42">
        <f t="shared" si="2"/>
        <v>0.95</v>
      </c>
      <c r="V28" s="52">
        <f t="shared" si="1"/>
        <v>0.95</v>
      </c>
      <c r="W28" s="118"/>
      <c r="X28" s="118"/>
      <c r="Y28" s="118"/>
      <c r="Z28" s="118"/>
      <c r="AA28" s="118"/>
      <c r="AB28" s="118"/>
      <c r="AC28" s="124"/>
      <c r="AD28" s="124"/>
      <c r="AE28" s="124"/>
      <c r="AF28" s="124"/>
    </row>
    <row r="29" spans="1:32" x14ac:dyDescent="0.25">
      <c r="A29" s="40">
        <v>6</v>
      </c>
      <c r="B29" s="114"/>
      <c r="C29" s="114"/>
      <c r="D29" s="114"/>
      <c r="E29" s="111"/>
      <c r="F29" s="114"/>
      <c r="G29" s="111"/>
      <c r="H29" s="114"/>
      <c r="I29" s="111"/>
      <c r="J29" s="114"/>
      <c r="K29" s="114"/>
      <c r="L29" s="111"/>
      <c r="M29" s="114"/>
      <c r="N29" s="111"/>
      <c r="O29" s="41" t="s">
        <v>222</v>
      </c>
      <c r="P29" s="40" t="s">
        <v>150</v>
      </c>
      <c r="Q29" s="53">
        <v>1</v>
      </c>
      <c r="R29" s="53">
        <f>PROYECTADO!E31+PROYECTADO!F31+PROYECTADO!G31+PROYECTADO!H31+PROYECTADO!I31+PROYECTADO!J31+PROYECTADO!K31+PROYECTADO!L31+PROYECTADO!M31+PROYECTADO!N31+PROYECTADO!O31+PROYECTADO!P31</f>
        <v>1</v>
      </c>
      <c r="S29" s="53">
        <f>EJECUTADO!E31+EJECUTADO!F31+EJECUTADO!G31+EJECUTADO!H31+EJECUTADO!I31+EJECUTADO!J31+EJECUTADO!K31+EJECUTADO!L31+EJECUTADO!M31+EJECUTADO!N31+EJECUTADO!O31+EJECUTADO!P31</f>
        <v>1</v>
      </c>
      <c r="T29" s="42">
        <f t="shared" si="0"/>
        <v>1</v>
      </c>
      <c r="U29" s="42">
        <f t="shared" si="2"/>
        <v>1</v>
      </c>
      <c r="V29" s="52">
        <f t="shared" si="1"/>
        <v>1</v>
      </c>
      <c r="W29" s="118"/>
      <c r="X29" s="118"/>
      <c r="Y29" s="118"/>
      <c r="Z29" s="118"/>
      <c r="AA29" s="118"/>
      <c r="AB29" s="118"/>
      <c r="AC29" s="124"/>
      <c r="AD29" s="124"/>
      <c r="AE29" s="124"/>
      <c r="AF29" s="124"/>
    </row>
    <row r="30" spans="1:32" x14ac:dyDescent="0.25">
      <c r="A30" s="40">
        <v>7</v>
      </c>
      <c r="B30" s="114"/>
      <c r="C30" s="114"/>
      <c r="D30" s="114"/>
      <c r="E30" s="111"/>
      <c r="F30" s="114"/>
      <c r="G30" s="111"/>
      <c r="H30" s="114"/>
      <c r="I30" s="111"/>
      <c r="J30" s="114"/>
      <c r="K30" s="114"/>
      <c r="L30" s="111"/>
      <c r="M30" s="114"/>
      <c r="N30" s="111"/>
      <c r="O30" s="41" t="s">
        <v>223</v>
      </c>
      <c r="P30" s="40" t="s">
        <v>150</v>
      </c>
      <c r="Q30" s="53">
        <v>1</v>
      </c>
      <c r="R30" s="53">
        <f>PROYECTADO!E32+PROYECTADO!F32+PROYECTADO!G32+PROYECTADO!H32+PROYECTADO!I32+PROYECTADO!J32+PROYECTADO!K32+PROYECTADO!L32+PROYECTADO!M32+PROYECTADO!N32+PROYECTADO!O32+PROYECTADO!P32</f>
        <v>1</v>
      </c>
      <c r="S30" s="53">
        <f>EJECUTADO!E32+EJECUTADO!F32+EJECUTADO!G32+EJECUTADO!H32+EJECUTADO!I32+EJECUTADO!J32+EJECUTADO!K32+EJECUTADO!L32+EJECUTADO!M32+EJECUTADO!N32+EJECUTADO!O32+EJECUTADO!P32</f>
        <v>1</v>
      </c>
      <c r="T30" s="42">
        <f t="shared" si="0"/>
        <v>1</v>
      </c>
      <c r="U30" s="42">
        <f t="shared" si="2"/>
        <v>1</v>
      </c>
      <c r="V30" s="52">
        <f t="shared" si="1"/>
        <v>1</v>
      </c>
      <c r="W30" s="118"/>
      <c r="X30" s="118"/>
      <c r="Y30" s="118"/>
      <c r="Z30" s="118"/>
      <c r="AA30" s="118"/>
      <c r="AB30" s="118"/>
      <c r="AC30" s="124"/>
      <c r="AD30" s="124"/>
      <c r="AE30" s="124"/>
      <c r="AF30" s="124"/>
    </row>
    <row r="31" spans="1:32" x14ac:dyDescent="0.25">
      <c r="A31" s="40">
        <v>8</v>
      </c>
      <c r="B31" s="114"/>
      <c r="C31" s="114"/>
      <c r="D31" s="114"/>
      <c r="E31" s="111"/>
      <c r="F31" s="114"/>
      <c r="G31" s="111"/>
      <c r="H31" s="114"/>
      <c r="I31" s="111"/>
      <c r="J31" s="114"/>
      <c r="K31" s="114"/>
      <c r="L31" s="111"/>
      <c r="M31" s="114"/>
      <c r="N31" s="111"/>
      <c r="O31" s="41" t="s">
        <v>224</v>
      </c>
      <c r="P31" s="40" t="s">
        <v>150</v>
      </c>
      <c r="Q31" s="53">
        <v>6</v>
      </c>
      <c r="R31" s="53">
        <f>PROYECTADO!E33+PROYECTADO!F33+PROYECTADO!G33+PROYECTADO!H33+PROYECTADO!I33+PROYECTADO!J33+PROYECTADO!K33+PROYECTADO!L33+PROYECTADO!M33+PROYECTADO!N33+PROYECTADO!O33+PROYECTADO!P33</f>
        <v>6</v>
      </c>
      <c r="S31" s="53">
        <f>EJECUTADO!E33+EJECUTADO!F33+EJECUTADO!G33+EJECUTADO!H33+EJECUTADO!I33+EJECUTADO!J33+EJECUTADO!K33+EJECUTADO!L33+EJECUTADO!M33+EJECUTADO!N33+EJECUTADO!O33+EJECUTADO!P33</f>
        <v>6</v>
      </c>
      <c r="T31" s="42">
        <f t="shared" si="0"/>
        <v>1</v>
      </c>
      <c r="U31" s="42">
        <f>S31/Q31</f>
        <v>1</v>
      </c>
      <c r="V31" s="52">
        <f t="shared" si="1"/>
        <v>1</v>
      </c>
      <c r="W31" s="118"/>
      <c r="X31" s="118"/>
      <c r="Y31" s="118"/>
      <c r="Z31" s="118"/>
      <c r="AA31" s="118"/>
      <c r="AB31" s="118"/>
      <c r="AC31" s="124"/>
      <c r="AD31" s="124"/>
      <c r="AE31" s="124"/>
      <c r="AF31" s="124"/>
    </row>
    <row r="32" spans="1:32" x14ac:dyDescent="0.25">
      <c r="A32" s="40">
        <v>9</v>
      </c>
      <c r="B32" s="115"/>
      <c r="C32" s="115"/>
      <c r="D32" s="115"/>
      <c r="E32" s="112"/>
      <c r="F32" s="115"/>
      <c r="G32" s="112"/>
      <c r="H32" s="115"/>
      <c r="I32" s="112"/>
      <c r="J32" s="115"/>
      <c r="K32" s="115"/>
      <c r="L32" s="112"/>
      <c r="M32" s="115"/>
      <c r="N32" s="112"/>
      <c r="O32" s="41" t="s">
        <v>225</v>
      </c>
      <c r="P32" s="40" t="s">
        <v>150</v>
      </c>
      <c r="Q32" s="53">
        <v>4</v>
      </c>
      <c r="R32" s="53">
        <f>PROYECTADO!E34+PROYECTADO!F34+PROYECTADO!G34+PROYECTADO!H34+PROYECTADO!I34+PROYECTADO!J34+PROYECTADO!K34+PROYECTADO!L34+PROYECTADO!M34+PROYECTADO!N34+PROYECTADO!O34+PROYECTADO!P34</f>
        <v>4</v>
      </c>
      <c r="S32" s="53">
        <f>EJECUTADO!E34+EJECUTADO!F34+EJECUTADO!G34+EJECUTADO!H34+EJECUTADO!I34+EJECUTADO!J34+EJECUTADO!K34+EJECUTADO!L34+EJECUTADO!M34+EJECUTADO!N34+EJECUTADO!O34+EJECUTADO!P34</f>
        <v>4</v>
      </c>
      <c r="T32" s="43">
        <f t="shared" si="0"/>
        <v>1</v>
      </c>
      <c r="U32" s="43">
        <f t="shared" ref="U32:U71" si="3">S32/Q32</f>
        <v>1</v>
      </c>
      <c r="V32" s="52">
        <f t="shared" si="1"/>
        <v>1</v>
      </c>
      <c r="W32" s="118"/>
      <c r="X32" s="118"/>
      <c r="Y32" s="118"/>
      <c r="Z32" s="118"/>
      <c r="AA32" s="118"/>
      <c r="AB32" s="118"/>
      <c r="AC32" s="124"/>
      <c r="AD32" s="124"/>
      <c r="AE32" s="124"/>
      <c r="AF32" s="124"/>
    </row>
    <row r="33" spans="1:32" x14ac:dyDescent="0.25">
      <c r="A33" s="40">
        <v>1</v>
      </c>
      <c r="B33" s="113" t="s">
        <v>117</v>
      </c>
      <c r="C33" s="113" t="s">
        <v>114</v>
      </c>
      <c r="D33" s="113" t="str">
        <f>VLOOKUP(E33,LISTAS!$A$1:$B$18,2,0)</f>
        <v>O3</v>
      </c>
      <c r="E33" s="110" t="s">
        <v>48</v>
      </c>
      <c r="F33" s="113" t="str">
        <f>VLOOKUP(G33,LISTAS!$C$1:$D$6,2,0)</f>
        <v>EJT5</v>
      </c>
      <c r="G33" s="110" t="s">
        <v>70</v>
      </c>
      <c r="H33" s="113" t="str">
        <f>VLOOKUP(I33,LISTAS!$E$1:$F$7,2,0)</f>
        <v>OE6</v>
      </c>
      <c r="I33" s="110" t="s">
        <v>80</v>
      </c>
      <c r="J33" s="113" t="str">
        <f>VLOOKUP(K33,LISTAS!$G$1:$H$9,2,0)</f>
        <v>T3</v>
      </c>
      <c r="K33" s="113" t="s">
        <v>54</v>
      </c>
      <c r="L33" s="110" t="s">
        <v>324</v>
      </c>
      <c r="M33" s="113" t="s">
        <v>77</v>
      </c>
      <c r="N33" s="110" t="s">
        <v>47</v>
      </c>
      <c r="O33" s="41" t="s">
        <v>227</v>
      </c>
      <c r="P33" s="40" t="s">
        <v>150</v>
      </c>
      <c r="Q33" s="53">
        <v>15000000</v>
      </c>
      <c r="R33" s="53">
        <f>PROYECTADO!E36+PROYECTADO!F36+PROYECTADO!G36+PROYECTADO!H36+PROYECTADO!I36+PROYECTADO!J36+PROYECTADO!K36+PROYECTADO!L36+PROYECTADO!M36+PROYECTADO!N36+PROYECTADO!O36+PROYECTADO!P36</f>
        <v>15000000</v>
      </c>
      <c r="S33" s="53">
        <f>EJECUTADO!E36+EJECUTADO!F36+EJECUTADO!G36+EJECUTADO!H36+EJECUTADO!I36+EJECUTADO!J36+EJECUTADO!K36+EJECUTADO!L36+EJECUTADO!M36+EJECUTADO!N36+EJECUTADO!O36+EJECUTADO!P36</f>
        <v>21634089</v>
      </c>
      <c r="T33" s="43">
        <f t="shared" si="0"/>
        <v>1</v>
      </c>
      <c r="U33" s="43">
        <f t="shared" si="3"/>
        <v>1.4422725999999999</v>
      </c>
      <c r="V33" s="52">
        <f t="shared" si="1"/>
        <v>1.4422725999999999</v>
      </c>
      <c r="W33" s="118">
        <f>AVERAGE(T33:T51)</f>
        <v>1</v>
      </c>
      <c r="X33" s="118">
        <f>AVERAGE(U33:U51)</f>
        <v>1.3174478836707153</v>
      </c>
      <c r="Y33" s="118">
        <f>IFERROR(X33/W33,"")</f>
        <v>1.3174478836707153</v>
      </c>
      <c r="Z33" s="118">
        <f>+PPTO!I9</f>
        <v>1.0000000000994971</v>
      </c>
      <c r="AA33" s="118">
        <f>+PPTO!G9</f>
        <v>1.1069156640097242</v>
      </c>
      <c r="AB33" s="118">
        <f>+PPTO!J9</f>
        <v>1.1069156638995894</v>
      </c>
      <c r="AC33" s="124"/>
      <c r="AD33" s="124"/>
      <c r="AE33" s="124"/>
      <c r="AF33" s="124"/>
    </row>
    <row r="34" spans="1:32" x14ac:dyDescent="0.25">
      <c r="A34" s="40">
        <v>2</v>
      </c>
      <c r="B34" s="114"/>
      <c r="C34" s="114"/>
      <c r="D34" s="114"/>
      <c r="E34" s="111"/>
      <c r="F34" s="114"/>
      <c r="G34" s="111"/>
      <c r="H34" s="114"/>
      <c r="I34" s="111"/>
      <c r="J34" s="114"/>
      <c r="K34" s="114"/>
      <c r="L34" s="111"/>
      <c r="M34" s="114"/>
      <c r="N34" s="111"/>
      <c r="O34" s="41" t="s">
        <v>228</v>
      </c>
      <c r="P34" s="40" t="s">
        <v>150</v>
      </c>
      <c r="Q34" s="53">
        <v>350</v>
      </c>
      <c r="R34" s="53">
        <f>PROYECTADO!E37+PROYECTADO!F37+PROYECTADO!G37+PROYECTADO!H37+PROYECTADO!I37+PROYECTADO!J37+PROYECTADO!K37+PROYECTADO!L37+PROYECTADO!M37+PROYECTADO!N37+PROYECTADO!O37+PROYECTADO!P37</f>
        <v>350</v>
      </c>
      <c r="S34" s="53">
        <f>EJECUTADO!E37+EJECUTADO!F37+EJECUTADO!G37+EJECUTADO!H37+EJECUTADO!I37+EJECUTADO!J37+EJECUTADO!K37+EJECUTADO!L37+EJECUTADO!M37+EJECUTADO!N37+EJECUTADO!O37+EJECUTADO!P37</f>
        <v>380</v>
      </c>
      <c r="T34" s="42">
        <f t="shared" si="0"/>
        <v>1</v>
      </c>
      <c r="U34" s="42">
        <f t="shared" si="3"/>
        <v>1.0857142857142856</v>
      </c>
      <c r="V34" s="52">
        <f t="shared" si="1"/>
        <v>1.0857142857142856</v>
      </c>
      <c r="W34" s="118"/>
      <c r="X34" s="118"/>
      <c r="Y34" s="118"/>
      <c r="Z34" s="118"/>
      <c r="AA34" s="118"/>
      <c r="AB34" s="118"/>
      <c r="AC34" s="124"/>
      <c r="AD34" s="124"/>
      <c r="AE34" s="124"/>
      <c r="AF34" s="124"/>
    </row>
    <row r="35" spans="1:32" x14ac:dyDescent="0.25">
      <c r="A35" s="40">
        <v>3</v>
      </c>
      <c r="B35" s="114"/>
      <c r="C35" s="114"/>
      <c r="D35" s="114"/>
      <c r="E35" s="111"/>
      <c r="F35" s="114"/>
      <c r="G35" s="111"/>
      <c r="H35" s="114"/>
      <c r="I35" s="111"/>
      <c r="J35" s="114"/>
      <c r="K35" s="114"/>
      <c r="L35" s="111"/>
      <c r="M35" s="114"/>
      <c r="N35" s="111"/>
      <c r="O35" s="41" t="s">
        <v>229</v>
      </c>
      <c r="P35" s="40" t="s">
        <v>150</v>
      </c>
      <c r="Q35" s="53">
        <v>9000</v>
      </c>
      <c r="R35" s="53">
        <f>PROYECTADO!E38+PROYECTADO!F38+PROYECTADO!G38+PROYECTADO!H38+PROYECTADO!I38+PROYECTADO!J38+PROYECTADO!K38+PROYECTADO!L38+PROYECTADO!M38+PROYECTADO!N38+PROYECTADO!O38+PROYECTADO!P38</f>
        <v>9000</v>
      </c>
      <c r="S35" s="53">
        <f>EJECUTADO!E38+EJECUTADO!F38+EJECUTADO!G38+EJECUTADO!H38+EJECUTADO!I38+EJECUTADO!J38+EJECUTADO!K38+EJECUTADO!L38+EJECUTADO!M38+EJECUTADO!N38+EJECUTADO!O38+EJECUTADO!P38</f>
        <v>9034</v>
      </c>
      <c r="T35" s="42">
        <f t="shared" si="0"/>
        <v>1</v>
      </c>
      <c r="U35" s="42">
        <f t="shared" si="3"/>
        <v>1.0037777777777779</v>
      </c>
      <c r="V35" s="52">
        <f t="shared" si="1"/>
        <v>1.0037777777777779</v>
      </c>
      <c r="W35" s="118"/>
      <c r="X35" s="118"/>
      <c r="Y35" s="118"/>
      <c r="Z35" s="118"/>
      <c r="AA35" s="118"/>
      <c r="AB35" s="118"/>
      <c r="AC35" s="124"/>
      <c r="AD35" s="124"/>
      <c r="AE35" s="124"/>
      <c r="AF35" s="124"/>
    </row>
    <row r="36" spans="1:32" x14ac:dyDescent="0.25">
      <c r="A36" s="40">
        <v>4</v>
      </c>
      <c r="B36" s="114"/>
      <c r="C36" s="114"/>
      <c r="D36" s="114"/>
      <c r="E36" s="111"/>
      <c r="F36" s="114"/>
      <c r="G36" s="111"/>
      <c r="H36" s="114"/>
      <c r="I36" s="111"/>
      <c r="J36" s="114"/>
      <c r="K36" s="114"/>
      <c r="L36" s="111"/>
      <c r="M36" s="114"/>
      <c r="N36" s="111"/>
      <c r="O36" s="41" t="s">
        <v>230</v>
      </c>
      <c r="P36" s="40" t="s">
        <v>150</v>
      </c>
      <c r="Q36" s="53">
        <v>2</v>
      </c>
      <c r="R36" s="53">
        <f>PROYECTADO!E39+PROYECTADO!F39+PROYECTADO!G39+PROYECTADO!H39+PROYECTADO!I39+PROYECTADO!J39+PROYECTADO!K39+PROYECTADO!L39+PROYECTADO!M39+PROYECTADO!N39+PROYECTADO!O39+PROYECTADO!P39</f>
        <v>2</v>
      </c>
      <c r="S36" s="53">
        <f>EJECUTADO!E39+EJECUTADO!F39+EJECUTADO!G39+EJECUTADO!H39+EJECUTADO!I39+EJECUTADO!J39+EJECUTADO!K39+EJECUTADO!L39+EJECUTADO!M39+EJECUTADO!N39+EJECUTADO!O39+EJECUTADO!P39</f>
        <v>1</v>
      </c>
      <c r="T36" s="42">
        <f t="shared" si="0"/>
        <v>1</v>
      </c>
      <c r="U36" s="42">
        <f t="shared" si="3"/>
        <v>0.5</v>
      </c>
      <c r="V36" s="52">
        <f t="shared" si="1"/>
        <v>0.5</v>
      </c>
      <c r="W36" s="118"/>
      <c r="X36" s="118"/>
      <c r="Y36" s="118"/>
      <c r="Z36" s="118"/>
      <c r="AA36" s="118"/>
      <c r="AB36" s="118"/>
      <c r="AC36" s="124"/>
      <c r="AD36" s="124"/>
      <c r="AE36" s="124"/>
      <c r="AF36" s="124"/>
    </row>
    <row r="37" spans="1:32" x14ac:dyDescent="0.25">
      <c r="A37" s="40">
        <v>5</v>
      </c>
      <c r="B37" s="114"/>
      <c r="C37" s="114"/>
      <c r="D37" s="114"/>
      <c r="E37" s="111"/>
      <c r="F37" s="114"/>
      <c r="G37" s="111"/>
      <c r="H37" s="114"/>
      <c r="I37" s="111"/>
      <c r="J37" s="114"/>
      <c r="K37" s="114"/>
      <c r="L37" s="111"/>
      <c r="M37" s="114"/>
      <c r="N37" s="111"/>
      <c r="O37" s="41" t="s">
        <v>231</v>
      </c>
      <c r="P37" s="40" t="s">
        <v>150</v>
      </c>
      <c r="Q37" s="53">
        <v>1</v>
      </c>
      <c r="R37" s="53">
        <f>PROYECTADO!E40+PROYECTADO!F40+PROYECTADO!G40+PROYECTADO!H40+PROYECTADO!I40+PROYECTADO!J40+PROYECTADO!K40+PROYECTADO!L40+PROYECTADO!M40+PROYECTADO!N40+PROYECTADO!O40+PROYECTADO!P40</f>
        <v>1</v>
      </c>
      <c r="S37" s="53">
        <f>EJECUTADO!E40+EJECUTADO!F40+EJECUTADO!G40+EJECUTADO!H40+EJECUTADO!I40+EJECUTADO!J40+EJECUTADO!K40+EJECUTADO!L40+EJECUTADO!M40+EJECUTADO!N40+EJECUTADO!O40+EJECUTADO!P40</f>
        <v>2</v>
      </c>
      <c r="T37" s="42">
        <f t="shared" si="0"/>
        <v>1</v>
      </c>
      <c r="U37" s="42">
        <f t="shared" si="3"/>
        <v>2</v>
      </c>
      <c r="V37" s="52">
        <f t="shared" si="1"/>
        <v>2</v>
      </c>
      <c r="W37" s="118"/>
      <c r="X37" s="118"/>
      <c r="Y37" s="118"/>
      <c r="Z37" s="118"/>
      <c r="AA37" s="118"/>
      <c r="AB37" s="118"/>
      <c r="AC37" s="124"/>
      <c r="AD37" s="124"/>
      <c r="AE37" s="124"/>
      <c r="AF37" s="124"/>
    </row>
    <row r="38" spans="1:32" x14ac:dyDescent="0.25">
      <c r="A38" s="40">
        <v>6</v>
      </c>
      <c r="B38" s="114"/>
      <c r="C38" s="114"/>
      <c r="D38" s="114"/>
      <c r="E38" s="111"/>
      <c r="F38" s="114"/>
      <c r="G38" s="111"/>
      <c r="H38" s="114"/>
      <c r="I38" s="111"/>
      <c r="J38" s="114"/>
      <c r="K38" s="114"/>
      <c r="L38" s="111"/>
      <c r="M38" s="114"/>
      <c r="N38" s="111"/>
      <c r="O38" s="41" t="s">
        <v>232</v>
      </c>
      <c r="P38" s="40" t="s">
        <v>34</v>
      </c>
      <c r="Q38" s="53">
        <v>65</v>
      </c>
      <c r="R38" s="53">
        <f>PROYECTADO!E41+PROYECTADO!F41+PROYECTADO!G41+PROYECTADO!H41+PROYECTADO!I41+PROYECTADO!J41+PROYECTADO!K41+PROYECTADO!L41+PROYECTADO!M41+PROYECTADO!N41+PROYECTADO!O41+PROYECTADO!P41</f>
        <v>65</v>
      </c>
      <c r="S38" s="53">
        <f>EJECUTADO!E41+EJECUTADO!F41+EJECUTADO!G41+EJECUTADO!H41+EJECUTADO!I41+EJECUTADO!J41+EJECUTADO!K41+EJECUTADO!L41+EJECUTADO!M41+EJECUTADO!N41+EJECUTADO!O41+EJECUTADO!P41</f>
        <v>67</v>
      </c>
      <c r="T38" s="42">
        <f t="shared" si="0"/>
        <v>1</v>
      </c>
      <c r="U38" s="42">
        <f t="shared" si="3"/>
        <v>1.0307692307692307</v>
      </c>
      <c r="V38" s="52">
        <f t="shared" si="1"/>
        <v>1.0307692307692307</v>
      </c>
      <c r="W38" s="118"/>
      <c r="X38" s="118"/>
      <c r="Y38" s="118"/>
      <c r="Z38" s="118"/>
      <c r="AA38" s="118"/>
      <c r="AB38" s="118"/>
      <c r="AC38" s="124"/>
      <c r="AD38" s="124"/>
      <c r="AE38" s="124"/>
      <c r="AF38" s="124"/>
    </row>
    <row r="39" spans="1:32" x14ac:dyDescent="0.25">
      <c r="A39" s="40">
        <v>7</v>
      </c>
      <c r="B39" s="114"/>
      <c r="C39" s="114"/>
      <c r="D39" s="114"/>
      <c r="E39" s="111"/>
      <c r="F39" s="114"/>
      <c r="G39" s="111"/>
      <c r="H39" s="114"/>
      <c r="I39" s="111"/>
      <c r="J39" s="114"/>
      <c r="K39" s="114"/>
      <c r="L39" s="111"/>
      <c r="M39" s="114"/>
      <c r="N39" s="111"/>
      <c r="O39" s="41" t="s">
        <v>233</v>
      </c>
      <c r="P39" s="40" t="s">
        <v>34</v>
      </c>
      <c r="Q39" s="53">
        <v>5500</v>
      </c>
      <c r="R39" s="53">
        <f>PROYECTADO!E42+PROYECTADO!F42+PROYECTADO!G42+PROYECTADO!H42+PROYECTADO!I42+PROYECTADO!J42+PROYECTADO!K42+PROYECTADO!L42+PROYECTADO!M42+PROYECTADO!N42+PROYECTADO!O42+PROYECTADO!P42</f>
        <v>5500</v>
      </c>
      <c r="S39" s="53">
        <f>EJECUTADO!E42+EJECUTADO!F42+EJECUTADO!G42+EJECUTADO!H42+EJECUTADO!I42+EJECUTADO!J42+EJECUTADO!K42+EJECUTADO!L42+EJECUTADO!M42+EJECUTADO!N42+EJECUTADO!O42+EJECUTADO!P42</f>
        <v>9328</v>
      </c>
      <c r="T39" s="42">
        <f t="shared" si="0"/>
        <v>1</v>
      </c>
      <c r="U39" s="42">
        <f t="shared" si="3"/>
        <v>1.696</v>
      </c>
      <c r="V39" s="52">
        <f t="shared" si="1"/>
        <v>1.696</v>
      </c>
      <c r="W39" s="118"/>
      <c r="X39" s="118"/>
      <c r="Y39" s="118"/>
      <c r="Z39" s="118"/>
      <c r="AA39" s="118"/>
      <c r="AB39" s="118"/>
      <c r="AC39" s="124"/>
      <c r="AD39" s="124"/>
      <c r="AE39" s="124"/>
      <c r="AF39" s="124"/>
    </row>
    <row r="40" spans="1:32" x14ac:dyDescent="0.25">
      <c r="A40" s="40">
        <v>8</v>
      </c>
      <c r="B40" s="114"/>
      <c r="C40" s="114"/>
      <c r="D40" s="114"/>
      <c r="E40" s="111"/>
      <c r="F40" s="114"/>
      <c r="G40" s="111"/>
      <c r="H40" s="114"/>
      <c r="I40" s="111"/>
      <c r="J40" s="114"/>
      <c r="K40" s="114"/>
      <c r="L40" s="111"/>
      <c r="M40" s="114"/>
      <c r="N40" s="111"/>
      <c r="O40" s="41" t="s">
        <v>234</v>
      </c>
      <c r="P40" s="40" t="s">
        <v>34</v>
      </c>
      <c r="Q40" s="53">
        <v>3</v>
      </c>
      <c r="R40" s="53">
        <f>PROYECTADO!E43+PROYECTADO!F43+PROYECTADO!G43+PROYECTADO!H43+PROYECTADO!I43+PROYECTADO!J43+PROYECTADO!K43+PROYECTADO!L43+PROYECTADO!M43+PROYECTADO!N43+PROYECTADO!O43+PROYECTADO!P43</f>
        <v>3</v>
      </c>
      <c r="S40" s="53">
        <f>EJECUTADO!E43+EJECUTADO!F43+EJECUTADO!G43+EJECUTADO!H43+EJECUTADO!I43+EJECUTADO!J43+EJECUTADO!K43+EJECUTADO!L43+EJECUTADO!M43+EJECUTADO!N43+EJECUTADO!O43+EJECUTADO!P43</f>
        <v>3</v>
      </c>
      <c r="T40" s="42">
        <f t="shared" si="0"/>
        <v>1</v>
      </c>
      <c r="U40" s="42">
        <f t="shared" si="3"/>
        <v>1</v>
      </c>
      <c r="V40" s="52">
        <f t="shared" si="1"/>
        <v>1</v>
      </c>
      <c r="W40" s="118"/>
      <c r="X40" s="118"/>
      <c r="Y40" s="118"/>
      <c r="Z40" s="118"/>
      <c r="AA40" s="118"/>
      <c r="AB40" s="118"/>
      <c r="AC40" s="124"/>
      <c r="AD40" s="124"/>
      <c r="AE40" s="124"/>
      <c r="AF40" s="124"/>
    </row>
    <row r="41" spans="1:32" x14ac:dyDescent="0.25">
      <c r="A41" s="40">
        <v>9</v>
      </c>
      <c r="B41" s="114"/>
      <c r="C41" s="114"/>
      <c r="D41" s="114"/>
      <c r="E41" s="111"/>
      <c r="F41" s="114"/>
      <c r="G41" s="111"/>
      <c r="H41" s="114"/>
      <c r="I41" s="111"/>
      <c r="J41" s="114"/>
      <c r="K41" s="114"/>
      <c r="L41" s="111"/>
      <c r="M41" s="114"/>
      <c r="N41" s="111"/>
      <c r="O41" s="41" t="s">
        <v>235</v>
      </c>
      <c r="P41" s="40" t="s">
        <v>150</v>
      </c>
      <c r="Q41" s="53">
        <v>10000000</v>
      </c>
      <c r="R41" s="53">
        <f>PROYECTADO!E44+PROYECTADO!F44+PROYECTADO!G44+PROYECTADO!H44+PROYECTADO!I44+PROYECTADO!J44+PROYECTADO!K44+PROYECTADO!L44+PROYECTADO!M44+PROYECTADO!N44+PROYECTADO!O44+PROYECTADO!P44</f>
        <v>10000000</v>
      </c>
      <c r="S41" s="53">
        <f>EJECUTADO!E44+EJECUTADO!F44+EJECUTADO!G44+EJECUTADO!H44+EJECUTADO!I44+EJECUTADO!J44+EJECUTADO!K44+EJECUTADO!L44+EJECUTADO!M44+EJECUTADO!N44+EJECUTADO!O44+EJECUTADO!P44</f>
        <v>21536936</v>
      </c>
      <c r="T41" s="42">
        <f t="shared" si="0"/>
        <v>1</v>
      </c>
      <c r="U41" s="42">
        <f t="shared" si="3"/>
        <v>2.1536936</v>
      </c>
      <c r="V41" s="52">
        <f t="shared" si="1"/>
        <v>2.1536936</v>
      </c>
      <c r="W41" s="118"/>
      <c r="X41" s="118"/>
      <c r="Y41" s="118"/>
      <c r="Z41" s="118"/>
      <c r="AA41" s="118"/>
      <c r="AB41" s="118"/>
      <c r="AC41" s="124"/>
      <c r="AD41" s="124"/>
      <c r="AE41" s="124"/>
      <c r="AF41" s="124"/>
    </row>
    <row r="42" spans="1:32" x14ac:dyDescent="0.25">
      <c r="A42" s="40">
        <v>10</v>
      </c>
      <c r="B42" s="114"/>
      <c r="C42" s="114"/>
      <c r="D42" s="114"/>
      <c r="E42" s="111"/>
      <c r="F42" s="114"/>
      <c r="G42" s="111"/>
      <c r="H42" s="114"/>
      <c r="I42" s="111"/>
      <c r="J42" s="114"/>
      <c r="K42" s="114"/>
      <c r="L42" s="111"/>
      <c r="M42" s="114"/>
      <c r="N42" s="111"/>
      <c r="O42" s="41" t="s">
        <v>236</v>
      </c>
      <c r="P42" s="40" t="s">
        <v>150</v>
      </c>
      <c r="Q42" s="53">
        <v>13000</v>
      </c>
      <c r="R42" s="53">
        <f>PROYECTADO!E45+PROYECTADO!F45+PROYECTADO!G45+PROYECTADO!H45+PROYECTADO!I45+PROYECTADO!J45+PROYECTADO!K45+PROYECTADO!L45+PROYECTADO!M45+PROYECTADO!N45+PROYECTADO!O45+PROYECTADO!P45</f>
        <v>13000</v>
      </c>
      <c r="S42" s="53">
        <f>EJECUTADO!E45+EJECUTADO!F45+EJECUTADO!G45+EJECUTADO!H45+EJECUTADO!I45+EJECUTADO!J45+EJECUTADO!K45+EJECUTADO!L45+EJECUTADO!M45+EJECUTADO!N45+EJECUTADO!O45+EJECUTADO!P45</f>
        <v>12302</v>
      </c>
      <c r="T42" s="42">
        <f t="shared" si="0"/>
        <v>1</v>
      </c>
      <c r="U42" s="42">
        <f t="shared" si="3"/>
        <v>0.94630769230769229</v>
      </c>
      <c r="V42" s="52">
        <f t="shared" si="1"/>
        <v>0.94630769230769229</v>
      </c>
      <c r="W42" s="118"/>
      <c r="X42" s="118"/>
      <c r="Y42" s="118"/>
      <c r="Z42" s="118"/>
      <c r="AA42" s="118"/>
      <c r="AB42" s="118"/>
      <c r="AC42" s="124"/>
      <c r="AD42" s="124"/>
      <c r="AE42" s="124"/>
      <c r="AF42" s="124"/>
    </row>
    <row r="43" spans="1:32" x14ac:dyDescent="0.25">
      <c r="A43" s="40">
        <v>11</v>
      </c>
      <c r="B43" s="114"/>
      <c r="C43" s="114"/>
      <c r="D43" s="114"/>
      <c r="E43" s="111"/>
      <c r="F43" s="114"/>
      <c r="G43" s="111"/>
      <c r="H43" s="114"/>
      <c r="I43" s="111"/>
      <c r="J43" s="114"/>
      <c r="K43" s="114"/>
      <c r="L43" s="111"/>
      <c r="M43" s="114"/>
      <c r="N43" s="111"/>
      <c r="O43" s="41" t="s">
        <v>237</v>
      </c>
      <c r="P43" s="40" t="s">
        <v>150</v>
      </c>
      <c r="Q43" s="53">
        <v>140</v>
      </c>
      <c r="R43" s="53">
        <f>PROYECTADO!E46+PROYECTADO!F46+PROYECTADO!G46+PROYECTADO!H46+PROYECTADO!I46+PROYECTADO!J46+PROYECTADO!K46+PROYECTADO!L46+PROYECTADO!M46+PROYECTADO!N46+PROYECTADO!O46+PROYECTADO!P46</f>
        <v>140</v>
      </c>
      <c r="S43" s="53">
        <f>EJECUTADO!E46+EJECUTADO!F46+EJECUTADO!G46+EJECUTADO!H46+EJECUTADO!I46+EJECUTADO!J46+EJECUTADO!K46+EJECUTADO!L46+EJECUTADO!M46+EJECUTADO!N46+EJECUTADO!O46+EJECUTADO!P46</f>
        <v>7</v>
      </c>
      <c r="T43" s="42">
        <f t="shared" si="0"/>
        <v>1</v>
      </c>
      <c r="U43" s="42">
        <f t="shared" si="3"/>
        <v>0.05</v>
      </c>
      <c r="V43" s="52">
        <f t="shared" si="1"/>
        <v>0.05</v>
      </c>
      <c r="W43" s="118"/>
      <c r="X43" s="118"/>
      <c r="Y43" s="118"/>
      <c r="Z43" s="118"/>
      <c r="AA43" s="118"/>
      <c r="AB43" s="118"/>
      <c r="AC43" s="124"/>
      <c r="AD43" s="124"/>
      <c r="AE43" s="124"/>
      <c r="AF43" s="124"/>
    </row>
    <row r="44" spans="1:32" x14ac:dyDescent="0.25">
      <c r="A44" s="40">
        <v>12</v>
      </c>
      <c r="B44" s="114"/>
      <c r="C44" s="114"/>
      <c r="D44" s="114"/>
      <c r="E44" s="111"/>
      <c r="F44" s="114"/>
      <c r="G44" s="111"/>
      <c r="H44" s="114"/>
      <c r="I44" s="111"/>
      <c r="J44" s="114"/>
      <c r="K44" s="114"/>
      <c r="L44" s="111"/>
      <c r="M44" s="114"/>
      <c r="N44" s="111"/>
      <c r="O44" s="41" t="s">
        <v>238</v>
      </c>
      <c r="P44" s="40" t="s">
        <v>150</v>
      </c>
      <c r="Q44" s="53">
        <v>600</v>
      </c>
      <c r="R44" s="53">
        <f>PROYECTADO!E47+PROYECTADO!F47+PROYECTADO!G47+PROYECTADO!H47+PROYECTADO!I47+PROYECTADO!J47+PROYECTADO!K47+PROYECTADO!L47+PROYECTADO!M47+PROYECTADO!N47+PROYECTADO!O47+PROYECTADO!P47</f>
        <v>600</v>
      </c>
      <c r="S44" s="53">
        <f>EJECUTADO!E47+EJECUTADO!F47+EJECUTADO!G47+EJECUTADO!H47+EJECUTADO!I47+EJECUTADO!J47+EJECUTADO!K47+EJECUTADO!L47+EJECUTADO!M47+EJECUTADO!N47+EJECUTADO!O47+EJECUTADO!P47</f>
        <v>623</v>
      </c>
      <c r="T44" s="42">
        <f t="shared" si="0"/>
        <v>1</v>
      </c>
      <c r="U44" s="42">
        <f t="shared" si="3"/>
        <v>1.0383333333333333</v>
      </c>
      <c r="V44" s="52">
        <f t="shared" si="1"/>
        <v>1.0383333333333333</v>
      </c>
      <c r="W44" s="118"/>
      <c r="X44" s="118"/>
      <c r="Y44" s="118"/>
      <c r="Z44" s="118"/>
      <c r="AA44" s="118"/>
      <c r="AB44" s="118"/>
      <c r="AC44" s="124"/>
      <c r="AD44" s="124"/>
      <c r="AE44" s="124"/>
      <c r="AF44" s="124"/>
    </row>
    <row r="45" spans="1:32" x14ac:dyDescent="0.25">
      <c r="A45" s="40">
        <v>13</v>
      </c>
      <c r="B45" s="114"/>
      <c r="C45" s="114"/>
      <c r="D45" s="114"/>
      <c r="E45" s="111"/>
      <c r="F45" s="114"/>
      <c r="G45" s="111"/>
      <c r="H45" s="114"/>
      <c r="I45" s="111"/>
      <c r="J45" s="114"/>
      <c r="K45" s="114"/>
      <c r="L45" s="111"/>
      <c r="M45" s="114"/>
      <c r="N45" s="111"/>
      <c r="O45" s="41" t="s">
        <v>239</v>
      </c>
      <c r="P45" s="40" t="s">
        <v>34</v>
      </c>
      <c r="Q45" s="53">
        <v>14</v>
      </c>
      <c r="R45" s="53">
        <f>PROYECTADO!E48+PROYECTADO!F48+PROYECTADO!G48+PROYECTADO!H48+PROYECTADO!I48+PROYECTADO!J48+PROYECTADO!K48+PROYECTADO!L48+PROYECTADO!M48+PROYECTADO!N48+PROYECTADO!O48+PROYECTADO!P48</f>
        <v>14</v>
      </c>
      <c r="S45" s="53">
        <f>EJECUTADO!E48+EJECUTADO!F48+EJECUTADO!G48+EJECUTADO!H48+EJECUTADO!I48+EJECUTADO!J48+EJECUTADO!K48+EJECUTADO!L48+EJECUTADO!M48+EJECUTADO!N48+EJECUTADO!O48+EJECUTADO!P48</f>
        <v>17</v>
      </c>
      <c r="T45" s="42">
        <f t="shared" si="0"/>
        <v>1</v>
      </c>
      <c r="U45" s="42">
        <f t="shared" si="3"/>
        <v>1.2142857142857142</v>
      </c>
      <c r="V45" s="52">
        <f>IFERROR(U45/T45,"")</f>
        <v>1.2142857142857142</v>
      </c>
      <c r="W45" s="118"/>
      <c r="X45" s="118"/>
      <c r="Y45" s="118"/>
      <c r="Z45" s="118"/>
      <c r="AA45" s="118"/>
      <c r="AB45" s="118"/>
      <c r="AC45" s="124"/>
      <c r="AD45" s="124"/>
      <c r="AE45" s="124"/>
      <c r="AF45" s="124"/>
    </row>
    <row r="46" spans="1:32" x14ac:dyDescent="0.25">
      <c r="A46" s="40">
        <v>14</v>
      </c>
      <c r="B46" s="114"/>
      <c r="C46" s="114"/>
      <c r="D46" s="114"/>
      <c r="E46" s="111"/>
      <c r="F46" s="114"/>
      <c r="G46" s="111"/>
      <c r="H46" s="114"/>
      <c r="I46" s="111"/>
      <c r="J46" s="114"/>
      <c r="K46" s="114"/>
      <c r="L46" s="111"/>
      <c r="M46" s="114"/>
      <c r="N46" s="111"/>
      <c r="O46" s="41" t="s">
        <v>240</v>
      </c>
      <c r="P46" s="40" t="s">
        <v>34</v>
      </c>
      <c r="Q46" s="53">
        <v>18</v>
      </c>
      <c r="R46" s="53">
        <f>PROYECTADO!E49+PROYECTADO!F49+PROYECTADO!G49+PROYECTADO!H49+PROYECTADO!I49+PROYECTADO!J49+PROYECTADO!K49+PROYECTADO!L49+PROYECTADO!M49+PROYECTADO!N49+PROYECTADO!O49+PROYECTADO!P49</f>
        <v>18</v>
      </c>
      <c r="S46" s="53">
        <f>EJECUTADO!E49+EJECUTADO!F49+EJECUTADO!G49+EJECUTADO!H49+EJECUTADO!I49+EJECUTADO!J49+EJECUTADO!K49+EJECUTADO!L49+EJECUTADO!M49+EJECUTADO!N49+EJECUTADO!O49+EJECUTADO!P49</f>
        <v>22</v>
      </c>
      <c r="T46" s="42">
        <f t="shared" si="0"/>
        <v>1</v>
      </c>
      <c r="U46" s="42">
        <f t="shared" si="3"/>
        <v>1.2222222222222223</v>
      </c>
      <c r="V46" s="52">
        <f t="shared" ref="V46:V48" si="4">IFERROR(U46/T46,"")</f>
        <v>1.2222222222222223</v>
      </c>
      <c r="W46" s="118"/>
      <c r="X46" s="118"/>
      <c r="Y46" s="118"/>
      <c r="Z46" s="118"/>
      <c r="AA46" s="118"/>
      <c r="AB46" s="118"/>
      <c r="AC46" s="124"/>
      <c r="AD46" s="124"/>
      <c r="AE46" s="124"/>
      <c r="AF46" s="124"/>
    </row>
    <row r="47" spans="1:32" x14ac:dyDescent="0.25">
      <c r="A47" s="40">
        <v>15</v>
      </c>
      <c r="B47" s="114"/>
      <c r="C47" s="114"/>
      <c r="D47" s="114"/>
      <c r="E47" s="111"/>
      <c r="F47" s="114"/>
      <c r="G47" s="111"/>
      <c r="H47" s="114"/>
      <c r="I47" s="111"/>
      <c r="J47" s="114"/>
      <c r="K47" s="114"/>
      <c r="L47" s="111"/>
      <c r="M47" s="114"/>
      <c r="N47" s="111"/>
      <c r="O47" s="41" t="s">
        <v>241</v>
      </c>
      <c r="P47" s="40" t="s">
        <v>34</v>
      </c>
      <c r="Q47" s="53">
        <v>3</v>
      </c>
      <c r="R47" s="53">
        <f>PROYECTADO!E50+PROYECTADO!F50+PROYECTADO!G50+PROYECTADO!H50+PROYECTADO!I50+PROYECTADO!J50+PROYECTADO!K50+PROYECTADO!L50+PROYECTADO!M50+PROYECTADO!N50+PROYECTADO!O50+PROYECTADO!P50</f>
        <v>3</v>
      </c>
      <c r="S47" s="53">
        <f>EJECUTADO!E50+EJECUTADO!F50+EJECUTADO!G50+EJECUTADO!H50+EJECUTADO!I50+EJECUTADO!J50+EJECUTADO!K50+EJECUTADO!L50+EJECUTADO!M50+EJECUTADO!N50+EJECUTADO!O50+EJECUTADO!P50</f>
        <v>4</v>
      </c>
      <c r="T47" s="42">
        <f t="shared" si="0"/>
        <v>1</v>
      </c>
      <c r="U47" s="42">
        <f t="shared" si="3"/>
        <v>1.3333333333333333</v>
      </c>
      <c r="V47" s="52">
        <f t="shared" si="4"/>
        <v>1.3333333333333333</v>
      </c>
      <c r="W47" s="118"/>
      <c r="X47" s="118"/>
      <c r="Y47" s="118"/>
      <c r="Z47" s="118"/>
      <c r="AA47" s="118"/>
      <c r="AB47" s="118"/>
      <c r="AC47" s="124"/>
      <c r="AD47" s="124"/>
      <c r="AE47" s="124"/>
      <c r="AF47" s="124"/>
    </row>
    <row r="48" spans="1:32" x14ac:dyDescent="0.25">
      <c r="A48" s="40">
        <v>16</v>
      </c>
      <c r="B48" s="114"/>
      <c r="C48" s="114"/>
      <c r="D48" s="114"/>
      <c r="E48" s="111"/>
      <c r="F48" s="114"/>
      <c r="G48" s="111"/>
      <c r="H48" s="114"/>
      <c r="I48" s="111"/>
      <c r="J48" s="114"/>
      <c r="K48" s="114"/>
      <c r="L48" s="111"/>
      <c r="M48" s="114"/>
      <c r="N48" s="111"/>
      <c r="O48" s="41" t="s">
        <v>242</v>
      </c>
      <c r="P48" s="40" t="s">
        <v>150</v>
      </c>
      <c r="Q48" s="53">
        <v>100</v>
      </c>
      <c r="R48" s="53">
        <f>PROYECTADO!E51+PROYECTADO!F51+PROYECTADO!G51+PROYECTADO!H51+PROYECTADO!I51+PROYECTADO!J51+PROYECTADO!K51+PROYECTADO!L51+PROYECTADO!M51+PROYECTADO!N51+PROYECTADO!O51+PROYECTADO!P51</f>
        <v>100</v>
      </c>
      <c r="S48" s="53">
        <f>EJECUTADO!E51+EJECUTADO!F51+EJECUTADO!G51+EJECUTADO!H51+EJECUTADO!I51+EJECUTADO!J51+EJECUTADO!K51+EJECUTADO!L51+EJECUTADO!M51+EJECUTADO!N51+EJECUTADO!O51+EJECUTADO!P51</f>
        <v>421</v>
      </c>
      <c r="T48" s="42">
        <f t="shared" si="0"/>
        <v>1</v>
      </c>
      <c r="U48" s="42">
        <f t="shared" si="3"/>
        <v>4.21</v>
      </c>
      <c r="V48" s="52">
        <f t="shared" si="4"/>
        <v>4.21</v>
      </c>
      <c r="W48" s="118"/>
      <c r="X48" s="118"/>
      <c r="Y48" s="118"/>
      <c r="Z48" s="118"/>
      <c r="AA48" s="118"/>
      <c r="AB48" s="118"/>
      <c r="AC48" s="124"/>
      <c r="AD48" s="124"/>
      <c r="AE48" s="124"/>
      <c r="AF48" s="124"/>
    </row>
    <row r="49" spans="1:32" x14ac:dyDescent="0.25">
      <c r="A49" s="40">
        <v>17</v>
      </c>
      <c r="B49" s="114"/>
      <c r="C49" s="114"/>
      <c r="D49" s="114"/>
      <c r="E49" s="111"/>
      <c r="F49" s="114"/>
      <c r="G49" s="111"/>
      <c r="H49" s="114"/>
      <c r="I49" s="111"/>
      <c r="J49" s="114"/>
      <c r="K49" s="114"/>
      <c r="L49" s="111"/>
      <c r="M49" s="114"/>
      <c r="N49" s="111"/>
      <c r="O49" s="41" t="s">
        <v>243</v>
      </c>
      <c r="P49" s="40" t="s">
        <v>150</v>
      </c>
      <c r="Q49" s="53">
        <v>1</v>
      </c>
      <c r="R49" s="53">
        <f>PROYECTADO!E52+PROYECTADO!F52+PROYECTADO!G52+PROYECTADO!H52+PROYECTADO!I52+PROYECTADO!J52+PROYECTADO!K52+PROYECTADO!L52+PROYECTADO!M52+PROYECTADO!N52+PROYECTADO!O52+PROYECTADO!P52</f>
        <v>1</v>
      </c>
      <c r="S49" s="53">
        <f>EJECUTADO!E52+EJECUTADO!F52+EJECUTADO!G52+EJECUTADO!H52+EJECUTADO!I52+EJECUTADO!J52+EJECUTADO!K52+EJECUTADO!L52+EJECUTADO!M52+EJECUTADO!N52+EJECUTADO!O52+EJECUTADO!P52</f>
        <v>1</v>
      </c>
      <c r="T49" s="42">
        <f t="shared" si="0"/>
        <v>1</v>
      </c>
      <c r="U49" s="42">
        <f t="shared" si="3"/>
        <v>1</v>
      </c>
      <c r="V49" s="52">
        <f t="shared" ref="V49:V51" si="5">IFERROR(U49/T49,"")</f>
        <v>1</v>
      </c>
      <c r="W49" s="118"/>
      <c r="X49" s="118"/>
      <c r="Y49" s="118"/>
      <c r="Z49" s="118"/>
      <c r="AA49" s="118"/>
      <c r="AB49" s="118"/>
      <c r="AC49" s="124"/>
      <c r="AD49" s="124"/>
      <c r="AE49" s="124"/>
      <c r="AF49" s="124"/>
    </row>
    <row r="50" spans="1:32" x14ac:dyDescent="0.25">
      <c r="A50" s="40">
        <v>18</v>
      </c>
      <c r="B50" s="114"/>
      <c r="C50" s="114"/>
      <c r="D50" s="114"/>
      <c r="E50" s="111"/>
      <c r="F50" s="114"/>
      <c r="G50" s="111"/>
      <c r="H50" s="114"/>
      <c r="I50" s="111"/>
      <c r="J50" s="114"/>
      <c r="K50" s="114"/>
      <c r="L50" s="111"/>
      <c r="M50" s="114"/>
      <c r="N50" s="111"/>
      <c r="O50" s="41" t="s">
        <v>244</v>
      </c>
      <c r="P50" s="40" t="s">
        <v>150</v>
      </c>
      <c r="Q50" s="53">
        <v>1</v>
      </c>
      <c r="R50" s="53">
        <f>PROYECTADO!E53+PROYECTADO!F53+PROYECTADO!G53+PROYECTADO!H53+PROYECTADO!I53+PROYECTADO!J53+PROYECTADO!K53+PROYECTADO!L53+PROYECTADO!M53+PROYECTADO!N53+PROYECTADO!O53+PROYECTADO!P53</f>
        <v>1</v>
      </c>
      <c r="S50" s="53">
        <f>EJECUTADO!E53+EJECUTADO!F53+EJECUTADO!G53+EJECUTADO!H53+EJECUTADO!I53+EJECUTADO!J53+EJECUTADO!K53+EJECUTADO!L53+EJECUTADO!M53+EJECUTADO!N53+EJECUTADO!O53+EJECUTADO!P53</f>
        <v>1</v>
      </c>
      <c r="T50" s="42">
        <f t="shared" si="0"/>
        <v>1</v>
      </c>
      <c r="U50" s="42">
        <f t="shared" si="3"/>
        <v>1</v>
      </c>
      <c r="V50" s="52">
        <f t="shared" si="5"/>
        <v>1</v>
      </c>
      <c r="W50" s="118"/>
      <c r="X50" s="118"/>
      <c r="Y50" s="118"/>
      <c r="Z50" s="118"/>
      <c r="AA50" s="118"/>
      <c r="AB50" s="118"/>
      <c r="AC50" s="124"/>
      <c r="AD50" s="124"/>
      <c r="AE50" s="124"/>
      <c r="AF50" s="124"/>
    </row>
    <row r="51" spans="1:32" x14ac:dyDescent="0.25">
      <c r="A51" s="40">
        <v>19</v>
      </c>
      <c r="B51" s="115"/>
      <c r="C51" s="115"/>
      <c r="D51" s="115"/>
      <c r="E51" s="112"/>
      <c r="F51" s="115"/>
      <c r="G51" s="112"/>
      <c r="H51" s="115"/>
      <c r="I51" s="112"/>
      <c r="J51" s="115"/>
      <c r="K51" s="115"/>
      <c r="L51" s="112"/>
      <c r="M51" s="115"/>
      <c r="N51" s="112"/>
      <c r="O51" s="41" t="s">
        <v>245</v>
      </c>
      <c r="P51" s="40" t="s">
        <v>150</v>
      </c>
      <c r="Q51" s="53">
        <v>2500</v>
      </c>
      <c r="R51" s="53">
        <f>PROYECTADO!E54+PROYECTADO!F54+PROYECTADO!G54+PROYECTADO!H54+PROYECTADO!I54+PROYECTADO!J54+PROYECTADO!K54+PROYECTADO!L54+PROYECTADO!M54+PROYECTADO!N54+PROYECTADO!O54+PROYECTADO!P54</f>
        <v>2500</v>
      </c>
      <c r="S51" s="53">
        <f>EJECUTADO!E54+EJECUTADO!F54+EJECUTADO!G54+EJECUTADO!H54+EJECUTADO!I54+EJECUTADO!J54+EJECUTADO!K54+EJECUTADO!L54+EJECUTADO!M54+EJECUTADO!N54+EJECUTADO!O54+EJECUTADO!P54</f>
        <v>2762</v>
      </c>
      <c r="T51" s="43">
        <f t="shared" si="0"/>
        <v>1</v>
      </c>
      <c r="U51" s="43">
        <f t="shared" si="3"/>
        <v>1.1048</v>
      </c>
      <c r="V51" s="52">
        <f t="shared" si="5"/>
        <v>1.1048</v>
      </c>
      <c r="W51" s="118"/>
      <c r="X51" s="118"/>
      <c r="Y51" s="118"/>
      <c r="Z51" s="118"/>
      <c r="AA51" s="118"/>
      <c r="AB51" s="118"/>
      <c r="AC51" s="124"/>
      <c r="AD51" s="124"/>
      <c r="AE51" s="124"/>
      <c r="AF51" s="124"/>
    </row>
    <row r="52" spans="1:32" x14ac:dyDescent="0.25">
      <c r="A52" s="40">
        <v>1</v>
      </c>
      <c r="B52" s="113" t="s">
        <v>118</v>
      </c>
      <c r="C52" s="113" t="s">
        <v>114</v>
      </c>
      <c r="D52" s="113" t="str">
        <f>VLOOKUP(E52,LISTAS!$A$1:$B$18,2,0)</f>
        <v>O8</v>
      </c>
      <c r="E52" s="110" t="s">
        <v>90</v>
      </c>
      <c r="F52" s="113" t="str">
        <f>VLOOKUP(G52,LISTAS!$C$1:$D$6,2,0)</f>
        <v>EJT5</v>
      </c>
      <c r="G52" s="110" t="s">
        <v>70</v>
      </c>
      <c r="H52" s="113" t="str">
        <f>VLOOKUP(I52,LISTAS!$E$1:$F$7,2,0)</f>
        <v>OE3</v>
      </c>
      <c r="I52" s="110" t="s">
        <v>52</v>
      </c>
      <c r="J52" s="113" t="str">
        <f>VLOOKUP(K52,LISTAS!$G$1:$H$9,2,0)</f>
        <v>T3</v>
      </c>
      <c r="K52" s="113" t="s">
        <v>54</v>
      </c>
      <c r="L52" s="110" t="s">
        <v>125</v>
      </c>
      <c r="M52" s="113" t="s">
        <v>77</v>
      </c>
      <c r="N52" s="110" t="s">
        <v>77</v>
      </c>
      <c r="O52" s="41" t="s">
        <v>246</v>
      </c>
      <c r="P52" s="40" t="s">
        <v>150</v>
      </c>
      <c r="Q52" s="53">
        <v>1</v>
      </c>
      <c r="R52" s="53">
        <f>PROYECTADO!E56+PROYECTADO!F56+PROYECTADO!G56+PROYECTADO!H56+PROYECTADO!I56+PROYECTADO!J56+PROYECTADO!K56+PROYECTADO!L56+PROYECTADO!M56+PROYECTADO!N56+PROYECTADO!O56+PROYECTADO!P56</f>
        <v>1</v>
      </c>
      <c r="S52" s="53">
        <f>EJECUTADO!E56+EJECUTADO!F56+EJECUTADO!G56+EJECUTADO!H56+EJECUTADO!I56+EJECUTADO!J56+EJECUTADO!K56+EJECUTADO!L56+EJECUTADO!M56+EJECUTADO!N56+EJECUTADO!O56+EJECUTADO!P56</f>
        <v>1</v>
      </c>
      <c r="T52" s="43">
        <f t="shared" si="0"/>
        <v>1</v>
      </c>
      <c r="U52" s="43">
        <f t="shared" si="3"/>
        <v>1</v>
      </c>
      <c r="V52" s="52">
        <f>IFERROR(U52/T52,"")</f>
        <v>1</v>
      </c>
      <c r="W52" s="118">
        <f>AVERAGE(T52:T72)</f>
        <v>1</v>
      </c>
      <c r="X52" s="118">
        <f>AVERAGE(U52:U72)</f>
        <v>0.93970189701897022</v>
      </c>
      <c r="Y52" s="118">
        <f>IFERROR(X52/W52,"")</f>
        <v>0.93970189701897022</v>
      </c>
      <c r="Z52" s="118">
        <f>+PPTO!I10</f>
        <v>1.0000000004025089</v>
      </c>
      <c r="AA52" s="118">
        <f>+PPTO!G10</f>
        <v>0.97396863522017629</v>
      </c>
      <c r="AB52" s="118">
        <f>+PPTO!J10</f>
        <v>0.97396863482814533</v>
      </c>
      <c r="AC52" s="124"/>
      <c r="AD52" s="124"/>
      <c r="AE52" s="124"/>
      <c r="AF52" s="124"/>
    </row>
    <row r="53" spans="1:32" x14ac:dyDescent="0.25">
      <c r="A53" s="40">
        <v>2</v>
      </c>
      <c r="B53" s="114"/>
      <c r="C53" s="114"/>
      <c r="D53" s="114"/>
      <c r="E53" s="111"/>
      <c r="F53" s="114"/>
      <c r="G53" s="111"/>
      <c r="H53" s="114"/>
      <c r="I53" s="111"/>
      <c r="J53" s="114"/>
      <c r="K53" s="114"/>
      <c r="L53" s="111"/>
      <c r="M53" s="114"/>
      <c r="N53" s="111"/>
      <c r="O53" s="41" t="s">
        <v>247</v>
      </c>
      <c r="P53" s="40" t="s">
        <v>150</v>
      </c>
      <c r="Q53" s="53">
        <v>1</v>
      </c>
      <c r="R53" s="53">
        <f>PROYECTADO!E57+PROYECTADO!F57+PROYECTADO!G57+PROYECTADO!H57+PROYECTADO!I57+PROYECTADO!J57+PROYECTADO!K57+PROYECTADO!L57+PROYECTADO!M57+PROYECTADO!N57+PROYECTADO!O57+PROYECTADO!P57</f>
        <v>1</v>
      </c>
      <c r="S53" s="53">
        <f>EJECUTADO!E57+EJECUTADO!F57+EJECUTADO!G57+EJECUTADO!H57+EJECUTADO!I57+EJECUTADO!J57+EJECUTADO!K57+EJECUTADO!L57+EJECUTADO!M57+EJECUTADO!N57+EJECUTADO!O57+EJECUTADO!P57</f>
        <v>1</v>
      </c>
      <c r="T53" s="42">
        <f>R53/Q53</f>
        <v>1</v>
      </c>
      <c r="U53" s="42">
        <f t="shared" si="3"/>
        <v>1</v>
      </c>
      <c r="V53" s="52">
        <f t="shared" ref="V53:V88" si="6">IFERROR(U53/T53,"")</f>
        <v>1</v>
      </c>
      <c r="W53" s="118"/>
      <c r="X53" s="118"/>
      <c r="Y53" s="118"/>
      <c r="Z53" s="118"/>
      <c r="AA53" s="118"/>
      <c r="AB53" s="118"/>
      <c r="AC53" s="124"/>
      <c r="AD53" s="124"/>
      <c r="AE53" s="124"/>
      <c r="AF53" s="124"/>
    </row>
    <row r="54" spans="1:32" x14ac:dyDescent="0.25">
      <c r="A54" s="40">
        <v>3</v>
      </c>
      <c r="B54" s="114"/>
      <c r="C54" s="114"/>
      <c r="D54" s="114"/>
      <c r="E54" s="111"/>
      <c r="F54" s="114"/>
      <c r="G54" s="111"/>
      <c r="H54" s="114"/>
      <c r="I54" s="111"/>
      <c r="J54" s="114"/>
      <c r="K54" s="114"/>
      <c r="L54" s="111"/>
      <c r="M54" s="114"/>
      <c r="N54" s="111"/>
      <c r="O54" s="41" t="s">
        <v>248</v>
      </c>
      <c r="P54" s="40" t="s">
        <v>150</v>
      </c>
      <c r="Q54" s="53">
        <v>1</v>
      </c>
      <c r="R54" s="53">
        <f>PROYECTADO!E58+PROYECTADO!F58+PROYECTADO!G58+PROYECTADO!H58+PROYECTADO!I58+PROYECTADO!J58+PROYECTADO!K58+PROYECTADO!L58+PROYECTADO!M58+PROYECTADO!N58+PROYECTADO!O58+PROYECTADO!P58</f>
        <v>1</v>
      </c>
      <c r="S54" s="53">
        <f>EJECUTADO!E58+EJECUTADO!F58+EJECUTADO!G58+EJECUTADO!H58+EJECUTADO!I58+EJECUTADO!J58+EJECUTADO!K58+EJECUTADO!L58+EJECUTADO!M58+EJECUTADO!N58+EJECUTADO!O58+EJECUTADO!P58</f>
        <v>1</v>
      </c>
      <c r="T54" s="42">
        <f t="shared" si="0"/>
        <v>1</v>
      </c>
      <c r="U54" s="42">
        <f t="shared" si="3"/>
        <v>1</v>
      </c>
      <c r="V54" s="52">
        <f t="shared" si="6"/>
        <v>1</v>
      </c>
      <c r="W54" s="118"/>
      <c r="X54" s="118"/>
      <c r="Y54" s="118"/>
      <c r="Z54" s="118"/>
      <c r="AA54" s="118"/>
      <c r="AB54" s="118"/>
      <c r="AC54" s="124"/>
      <c r="AD54" s="124"/>
      <c r="AE54" s="124"/>
      <c r="AF54" s="124"/>
    </row>
    <row r="55" spans="1:32" x14ac:dyDescent="0.25">
      <c r="A55" s="40">
        <v>4</v>
      </c>
      <c r="B55" s="114"/>
      <c r="C55" s="114"/>
      <c r="D55" s="114"/>
      <c r="E55" s="111"/>
      <c r="F55" s="114"/>
      <c r="G55" s="111"/>
      <c r="H55" s="114"/>
      <c r="I55" s="111"/>
      <c r="J55" s="114"/>
      <c r="K55" s="114"/>
      <c r="L55" s="111"/>
      <c r="M55" s="114"/>
      <c r="N55" s="111"/>
      <c r="O55" s="41" t="s">
        <v>249</v>
      </c>
      <c r="P55" s="40" t="s">
        <v>34</v>
      </c>
      <c r="Q55" s="53">
        <v>1</v>
      </c>
      <c r="R55" s="53">
        <f>PROYECTADO!E59+PROYECTADO!F59+PROYECTADO!G59+PROYECTADO!H59+PROYECTADO!I59+PROYECTADO!J59+PROYECTADO!K59+PROYECTADO!L59+PROYECTADO!M59+PROYECTADO!N59+PROYECTADO!O59+PROYECTADO!P59</f>
        <v>1</v>
      </c>
      <c r="S55" s="53">
        <f>EJECUTADO!E59+EJECUTADO!F59+EJECUTADO!G59+EJECUTADO!H59+EJECUTADO!I59+EJECUTADO!J59+EJECUTADO!K59+EJECUTADO!L59+EJECUTADO!M59+EJECUTADO!N59+EJECUTADO!O59+EJECUTADO!P59</f>
        <v>1</v>
      </c>
      <c r="T55" s="42">
        <f t="shared" si="0"/>
        <v>1</v>
      </c>
      <c r="U55" s="42">
        <f t="shared" si="3"/>
        <v>1</v>
      </c>
      <c r="V55" s="52">
        <f t="shared" si="6"/>
        <v>1</v>
      </c>
      <c r="W55" s="118"/>
      <c r="X55" s="118"/>
      <c r="Y55" s="118"/>
      <c r="Z55" s="118"/>
      <c r="AA55" s="118"/>
      <c r="AB55" s="118"/>
      <c r="AC55" s="124"/>
      <c r="AD55" s="124"/>
      <c r="AE55" s="124"/>
      <c r="AF55" s="124"/>
    </row>
    <row r="56" spans="1:32" x14ac:dyDescent="0.25">
      <c r="A56" s="40">
        <v>5</v>
      </c>
      <c r="B56" s="114"/>
      <c r="C56" s="114"/>
      <c r="D56" s="114"/>
      <c r="E56" s="111"/>
      <c r="F56" s="114"/>
      <c r="G56" s="111"/>
      <c r="H56" s="114"/>
      <c r="I56" s="111"/>
      <c r="J56" s="114"/>
      <c r="K56" s="114"/>
      <c r="L56" s="111"/>
      <c r="M56" s="114"/>
      <c r="N56" s="111"/>
      <c r="O56" s="41" t="s">
        <v>250</v>
      </c>
      <c r="P56" s="40" t="s">
        <v>34</v>
      </c>
      <c r="Q56" s="53">
        <v>4</v>
      </c>
      <c r="R56" s="53">
        <f>PROYECTADO!E60+PROYECTADO!F60+PROYECTADO!G60+PROYECTADO!H60+PROYECTADO!I60+PROYECTADO!J60+PROYECTADO!K60+PROYECTADO!L60+PROYECTADO!M60+PROYECTADO!N60+PROYECTADO!O60+PROYECTADO!P60</f>
        <v>4</v>
      </c>
      <c r="S56" s="53">
        <f>EJECUTADO!E60+EJECUTADO!F60+EJECUTADO!G60+EJECUTADO!H60+EJECUTADO!I60+EJECUTADO!J60+EJECUTADO!K60+EJECUTADO!L60+EJECUTADO!M60+EJECUTADO!N60+EJECUTADO!O60+EJECUTADO!P60</f>
        <v>3</v>
      </c>
      <c r="T56" s="42">
        <f t="shared" si="0"/>
        <v>1</v>
      </c>
      <c r="U56" s="42">
        <f t="shared" si="3"/>
        <v>0.75</v>
      </c>
      <c r="V56" s="52">
        <f t="shared" si="6"/>
        <v>0.75</v>
      </c>
      <c r="W56" s="118"/>
      <c r="X56" s="118"/>
      <c r="Y56" s="118"/>
      <c r="Z56" s="118"/>
      <c r="AA56" s="118"/>
      <c r="AB56" s="118"/>
      <c r="AC56" s="124"/>
      <c r="AD56" s="124"/>
      <c r="AE56" s="124"/>
      <c r="AF56" s="124"/>
    </row>
    <row r="57" spans="1:32" x14ac:dyDescent="0.25">
      <c r="A57" s="40">
        <v>6</v>
      </c>
      <c r="B57" s="114"/>
      <c r="C57" s="114"/>
      <c r="D57" s="114"/>
      <c r="E57" s="111"/>
      <c r="F57" s="114"/>
      <c r="G57" s="111"/>
      <c r="H57" s="114"/>
      <c r="I57" s="111"/>
      <c r="J57" s="114"/>
      <c r="K57" s="114"/>
      <c r="L57" s="111"/>
      <c r="M57" s="114"/>
      <c r="N57" s="111"/>
      <c r="O57" s="41" t="s">
        <v>251</v>
      </c>
      <c r="P57" s="40" t="s">
        <v>34</v>
      </c>
      <c r="Q57" s="53">
        <v>1</v>
      </c>
      <c r="R57" s="53">
        <f>PROYECTADO!E61+PROYECTADO!F61+PROYECTADO!G61+PROYECTADO!H61+PROYECTADO!I61+PROYECTADO!J61+PROYECTADO!K61+PROYECTADO!L61+PROYECTADO!M61+PROYECTADO!N61+PROYECTADO!O61+PROYECTADO!P61</f>
        <v>1</v>
      </c>
      <c r="S57" s="53">
        <f>EJECUTADO!E61+EJECUTADO!F61+EJECUTADO!G61+EJECUTADO!H61+EJECUTADO!I61+EJECUTADO!J61+EJECUTADO!K61+EJECUTADO!L61+EJECUTADO!M61+EJECUTADO!N61+EJECUTADO!O61+EJECUTADO!P61</f>
        <v>1</v>
      </c>
      <c r="T57" s="42">
        <f t="shared" si="0"/>
        <v>1</v>
      </c>
      <c r="U57" s="42">
        <f t="shared" si="3"/>
        <v>1</v>
      </c>
      <c r="V57" s="52">
        <f t="shared" si="6"/>
        <v>1</v>
      </c>
      <c r="W57" s="118"/>
      <c r="X57" s="118"/>
      <c r="Y57" s="118"/>
      <c r="Z57" s="118"/>
      <c r="AA57" s="118"/>
      <c r="AB57" s="118"/>
      <c r="AC57" s="124"/>
      <c r="AD57" s="124"/>
      <c r="AE57" s="124"/>
      <c r="AF57" s="124"/>
    </row>
    <row r="58" spans="1:32" x14ac:dyDescent="0.25">
      <c r="A58" s="40">
        <v>7</v>
      </c>
      <c r="B58" s="114"/>
      <c r="C58" s="114"/>
      <c r="D58" s="114"/>
      <c r="E58" s="111"/>
      <c r="F58" s="114"/>
      <c r="G58" s="111"/>
      <c r="H58" s="114"/>
      <c r="I58" s="111"/>
      <c r="J58" s="114"/>
      <c r="K58" s="114"/>
      <c r="L58" s="111"/>
      <c r="M58" s="114"/>
      <c r="N58" s="111"/>
      <c r="O58" s="41" t="s">
        <v>252</v>
      </c>
      <c r="P58" s="40" t="s">
        <v>150</v>
      </c>
      <c r="Q58" s="53">
        <v>1</v>
      </c>
      <c r="R58" s="53">
        <f>PROYECTADO!E62+PROYECTADO!F62+PROYECTADO!G62+PROYECTADO!H62+PROYECTADO!I62+PROYECTADO!J62+PROYECTADO!K62+PROYECTADO!L62+PROYECTADO!M62+PROYECTADO!N62+PROYECTADO!O62+PROYECTADO!P62</f>
        <v>1</v>
      </c>
      <c r="S58" s="53">
        <f>EJECUTADO!E62+EJECUTADO!F62+EJECUTADO!G62+EJECUTADO!H62+EJECUTADO!I62+EJECUTADO!J62+EJECUTADO!K62+EJECUTADO!L62+EJECUTADO!M62+EJECUTADO!N62+EJECUTADO!O62+EJECUTADO!P62</f>
        <v>1</v>
      </c>
      <c r="T58" s="42">
        <f t="shared" si="0"/>
        <v>1</v>
      </c>
      <c r="U58" s="42">
        <f t="shared" si="3"/>
        <v>1</v>
      </c>
      <c r="V58" s="52">
        <f t="shared" si="6"/>
        <v>1</v>
      </c>
      <c r="W58" s="118"/>
      <c r="X58" s="118"/>
      <c r="Y58" s="118"/>
      <c r="Z58" s="118"/>
      <c r="AA58" s="118"/>
      <c r="AB58" s="118"/>
      <c r="AC58" s="124"/>
      <c r="AD58" s="124"/>
      <c r="AE58" s="124"/>
      <c r="AF58" s="124"/>
    </row>
    <row r="59" spans="1:32" x14ac:dyDescent="0.25">
      <c r="A59" s="40">
        <v>8</v>
      </c>
      <c r="B59" s="114"/>
      <c r="C59" s="114"/>
      <c r="D59" s="114"/>
      <c r="E59" s="111"/>
      <c r="F59" s="114"/>
      <c r="G59" s="111"/>
      <c r="H59" s="114"/>
      <c r="I59" s="111"/>
      <c r="J59" s="114"/>
      <c r="K59" s="114"/>
      <c r="L59" s="111"/>
      <c r="M59" s="114"/>
      <c r="N59" s="111"/>
      <c r="O59" s="41" t="s">
        <v>253</v>
      </c>
      <c r="P59" s="40" t="s">
        <v>150</v>
      </c>
      <c r="Q59" s="53">
        <v>4</v>
      </c>
      <c r="R59" s="53">
        <f>PROYECTADO!E63+PROYECTADO!F63+PROYECTADO!G63+PROYECTADO!H63+PROYECTADO!I63+PROYECTADO!J63+PROYECTADO!K63+PROYECTADO!L63+PROYECTADO!M63+PROYECTADO!N63+PROYECTADO!O63+PROYECTADO!P63</f>
        <v>4</v>
      </c>
      <c r="S59" s="53">
        <f>EJECUTADO!E63+EJECUTADO!F63+EJECUTADO!G63+EJECUTADO!H63+EJECUTADO!I63+EJECUTADO!J63+EJECUTADO!K63+EJECUTADO!L63+EJECUTADO!M63+EJECUTADO!N63+EJECUTADO!O63+EJECUTADO!P63</f>
        <v>4</v>
      </c>
      <c r="T59" s="42">
        <f t="shared" si="0"/>
        <v>1</v>
      </c>
      <c r="U59" s="42">
        <f t="shared" si="3"/>
        <v>1</v>
      </c>
      <c r="V59" s="52">
        <f t="shared" si="6"/>
        <v>1</v>
      </c>
      <c r="W59" s="118"/>
      <c r="X59" s="118"/>
      <c r="Y59" s="118"/>
      <c r="Z59" s="118"/>
      <c r="AA59" s="118"/>
      <c r="AB59" s="118"/>
      <c r="AC59" s="124"/>
      <c r="AD59" s="124"/>
      <c r="AE59" s="124"/>
      <c r="AF59" s="124"/>
    </row>
    <row r="60" spans="1:32" x14ac:dyDescent="0.25">
      <c r="A60" s="40">
        <v>9</v>
      </c>
      <c r="B60" s="114"/>
      <c r="C60" s="114"/>
      <c r="D60" s="114"/>
      <c r="E60" s="111"/>
      <c r="F60" s="114"/>
      <c r="G60" s="111"/>
      <c r="H60" s="114"/>
      <c r="I60" s="111"/>
      <c r="J60" s="114"/>
      <c r="K60" s="114"/>
      <c r="L60" s="111"/>
      <c r="M60" s="114"/>
      <c r="N60" s="111"/>
      <c r="O60" s="41" t="s">
        <v>254</v>
      </c>
      <c r="P60" s="40" t="s">
        <v>150</v>
      </c>
      <c r="Q60" s="53">
        <v>1</v>
      </c>
      <c r="R60" s="53">
        <f>PROYECTADO!E64+PROYECTADO!F64+PROYECTADO!G64+PROYECTADO!H64+PROYECTADO!I64+PROYECTADO!J64+PROYECTADO!K64+PROYECTADO!L64+PROYECTADO!M64+PROYECTADO!N64+PROYECTADO!O64+PROYECTADO!P64</f>
        <v>1</v>
      </c>
      <c r="S60" s="53">
        <f>EJECUTADO!E64+EJECUTADO!F64+EJECUTADO!G64+EJECUTADO!H64+EJECUTADO!I64+EJECUTADO!J64+EJECUTADO!K64+EJECUTADO!L64+EJECUTADO!M64+EJECUTADO!N64+EJECUTADO!O64+EJECUTADO!P64</f>
        <v>1</v>
      </c>
      <c r="T60" s="42">
        <f t="shared" si="0"/>
        <v>1</v>
      </c>
      <c r="U60" s="42">
        <f t="shared" si="3"/>
        <v>1</v>
      </c>
      <c r="V60" s="52">
        <f t="shared" si="6"/>
        <v>1</v>
      </c>
      <c r="W60" s="118"/>
      <c r="X60" s="118"/>
      <c r="Y60" s="118"/>
      <c r="Z60" s="118"/>
      <c r="AA60" s="118"/>
      <c r="AB60" s="118"/>
      <c r="AC60" s="124"/>
      <c r="AD60" s="124"/>
      <c r="AE60" s="124"/>
      <c r="AF60" s="124"/>
    </row>
    <row r="61" spans="1:32" x14ac:dyDescent="0.25">
      <c r="A61" s="40">
        <v>10</v>
      </c>
      <c r="B61" s="114"/>
      <c r="C61" s="114"/>
      <c r="D61" s="114"/>
      <c r="E61" s="111"/>
      <c r="F61" s="114"/>
      <c r="G61" s="111"/>
      <c r="H61" s="114"/>
      <c r="I61" s="111"/>
      <c r="J61" s="114"/>
      <c r="K61" s="114"/>
      <c r="L61" s="111"/>
      <c r="M61" s="114"/>
      <c r="N61" s="111"/>
      <c r="O61" s="41" t="s">
        <v>255</v>
      </c>
      <c r="P61" s="40" t="s">
        <v>34</v>
      </c>
      <c r="Q61" s="53">
        <v>1</v>
      </c>
      <c r="R61" s="53">
        <f>PROYECTADO!E65+PROYECTADO!F65+PROYECTADO!G65+PROYECTADO!H65+PROYECTADO!I65+PROYECTADO!J65+PROYECTADO!K65+PROYECTADO!L65+PROYECTADO!M65+PROYECTADO!N65+PROYECTADO!O65+PROYECTADO!P65</f>
        <v>1</v>
      </c>
      <c r="S61" s="53">
        <f>EJECUTADO!E65+EJECUTADO!F65+EJECUTADO!G65+EJECUTADO!H65+EJECUTADO!I65+EJECUTADO!J65+EJECUTADO!K65+EJECUTADO!L65+EJECUTADO!M65+EJECUTADO!N65+EJECUTADO!O65+EJECUTADO!P65</f>
        <v>1</v>
      </c>
      <c r="T61" s="42">
        <f t="shared" si="0"/>
        <v>1</v>
      </c>
      <c r="U61" s="42">
        <f t="shared" si="3"/>
        <v>1</v>
      </c>
      <c r="V61" s="52">
        <f t="shared" si="6"/>
        <v>1</v>
      </c>
      <c r="W61" s="118"/>
      <c r="X61" s="118"/>
      <c r="Y61" s="118"/>
      <c r="Z61" s="118"/>
      <c r="AA61" s="118"/>
      <c r="AB61" s="118"/>
      <c r="AC61" s="124"/>
      <c r="AD61" s="124"/>
      <c r="AE61" s="124"/>
      <c r="AF61" s="124"/>
    </row>
    <row r="62" spans="1:32" x14ac:dyDescent="0.25">
      <c r="A62" s="40">
        <v>11</v>
      </c>
      <c r="B62" s="114"/>
      <c r="C62" s="114"/>
      <c r="D62" s="114"/>
      <c r="E62" s="111"/>
      <c r="F62" s="114"/>
      <c r="G62" s="111"/>
      <c r="H62" s="114"/>
      <c r="I62" s="111"/>
      <c r="J62" s="114"/>
      <c r="K62" s="114"/>
      <c r="L62" s="111"/>
      <c r="M62" s="114"/>
      <c r="N62" s="111"/>
      <c r="O62" s="41" t="s">
        <v>256</v>
      </c>
      <c r="P62" s="40" t="s">
        <v>150</v>
      </c>
      <c r="Q62" s="53">
        <v>246</v>
      </c>
      <c r="R62" s="53">
        <f>PROYECTADO!E66+PROYECTADO!F66+PROYECTADO!G66+PROYECTADO!H66+PROYECTADO!I66+PROYECTADO!J66+PROYECTADO!K66+PROYECTADO!L66+PROYECTADO!M66+PROYECTADO!N66+PROYECTADO!O66+PROYECTADO!P66</f>
        <v>246</v>
      </c>
      <c r="S62" s="53">
        <f>EJECUTADO!E66+EJECUTADO!F66+EJECUTADO!G66+EJECUTADO!H66+EJECUTADO!I66+EJECUTADO!J66+EJECUTADO!K66+EJECUTADO!L66+EJECUTADO!M66+EJECUTADO!N66+EJECUTADO!O66+EJECUTADO!P66</f>
        <v>242</v>
      </c>
      <c r="T62" s="42">
        <f t="shared" si="0"/>
        <v>1</v>
      </c>
      <c r="U62" s="42">
        <f t="shared" si="3"/>
        <v>0.98373983739837401</v>
      </c>
      <c r="V62" s="52">
        <f t="shared" si="6"/>
        <v>0.98373983739837401</v>
      </c>
      <c r="W62" s="118"/>
      <c r="X62" s="118"/>
      <c r="Y62" s="118"/>
      <c r="Z62" s="118"/>
      <c r="AA62" s="118"/>
      <c r="AB62" s="118"/>
      <c r="AC62" s="124"/>
      <c r="AD62" s="124"/>
      <c r="AE62" s="124"/>
      <c r="AF62" s="124"/>
    </row>
    <row r="63" spans="1:32" x14ac:dyDescent="0.25">
      <c r="A63" s="40">
        <v>12</v>
      </c>
      <c r="B63" s="114"/>
      <c r="C63" s="114"/>
      <c r="D63" s="114"/>
      <c r="E63" s="111"/>
      <c r="F63" s="114"/>
      <c r="G63" s="111"/>
      <c r="H63" s="114"/>
      <c r="I63" s="111"/>
      <c r="J63" s="114"/>
      <c r="K63" s="114"/>
      <c r="L63" s="111"/>
      <c r="M63" s="114"/>
      <c r="N63" s="111"/>
      <c r="O63" s="41" t="s">
        <v>257</v>
      </c>
      <c r="P63" s="40" t="s">
        <v>150</v>
      </c>
      <c r="Q63" s="53">
        <v>24</v>
      </c>
      <c r="R63" s="53">
        <f>PROYECTADO!E67+PROYECTADO!F67+PROYECTADO!G67+PROYECTADO!H67+PROYECTADO!I67+PROYECTADO!J67+PROYECTADO!K67+PROYECTADO!L67+PROYECTADO!M67+PROYECTADO!N67+PROYECTADO!O67+PROYECTADO!P67</f>
        <v>24</v>
      </c>
      <c r="S63" s="53">
        <f>EJECUTADO!E67+EJECUTADO!F67+EJECUTADO!G67+EJECUTADO!H67+EJECUTADO!I67+EJECUTADO!J67+EJECUTADO!K67+EJECUTADO!L67+EJECUTADO!M67+EJECUTADO!N67+EJECUTADO!O67+EJECUTADO!P67</f>
        <v>24</v>
      </c>
      <c r="T63" s="42">
        <f t="shared" si="0"/>
        <v>1</v>
      </c>
      <c r="U63" s="42">
        <f t="shared" si="3"/>
        <v>1</v>
      </c>
      <c r="V63" s="52">
        <f t="shared" si="6"/>
        <v>1</v>
      </c>
      <c r="W63" s="118"/>
      <c r="X63" s="118"/>
      <c r="Y63" s="118"/>
      <c r="Z63" s="118"/>
      <c r="AA63" s="118"/>
      <c r="AB63" s="118"/>
      <c r="AC63" s="124"/>
      <c r="AD63" s="124"/>
      <c r="AE63" s="124"/>
      <c r="AF63" s="124"/>
    </row>
    <row r="64" spans="1:32" x14ac:dyDescent="0.25">
      <c r="A64" s="40">
        <v>13</v>
      </c>
      <c r="B64" s="114"/>
      <c r="C64" s="114"/>
      <c r="D64" s="114"/>
      <c r="E64" s="111"/>
      <c r="F64" s="114"/>
      <c r="G64" s="111"/>
      <c r="H64" s="114"/>
      <c r="I64" s="111"/>
      <c r="J64" s="114"/>
      <c r="K64" s="114"/>
      <c r="L64" s="111"/>
      <c r="M64" s="114"/>
      <c r="N64" s="111"/>
      <c r="O64" s="41" t="s">
        <v>258</v>
      </c>
      <c r="P64" s="40" t="s">
        <v>150</v>
      </c>
      <c r="Q64" s="53">
        <v>10</v>
      </c>
      <c r="R64" s="53">
        <f>PROYECTADO!E68+PROYECTADO!F68+PROYECTADO!G68+PROYECTADO!H68+PROYECTADO!I68+PROYECTADO!J68+PROYECTADO!K68+PROYECTADO!L68+PROYECTADO!M68+PROYECTADO!N68+PROYECTADO!O68+PROYECTADO!P68</f>
        <v>10</v>
      </c>
      <c r="S64" s="53">
        <f>EJECUTADO!E68+EJECUTADO!F68+EJECUTADO!G68+EJECUTADO!H68+EJECUTADO!I68+EJECUTADO!J68+EJECUTADO!K68+EJECUTADO!L68+EJECUTADO!M68+EJECUTADO!N68+EJECUTADO!O68+EJECUTADO!P68</f>
        <v>10</v>
      </c>
      <c r="T64" s="42">
        <f t="shared" si="0"/>
        <v>1</v>
      </c>
      <c r="U64" s="42">
        <f t="shared" si="3"/>
        <v>1</v>
      </c>
      <c r="V64" s="52">
        <f t="shared" si="6"/>
        <v>1</v>
      </c>
      <c r="W64" s="118"/>
      <c r="X64" s="118"/>
      <c r="Y64" s="118"/>
      <c r="Z64" s="118"/>
      <c r="AA64" s="118"/>
      <c r="AB64" s="118"/>
      <c r="AC64" s="124"/>
      <c r="AD64" s="124"/>
      <c r="AE64" s="124"/>
      <c r="AF64" s="124"/>
    </row>
    <row r="65" spans="1:32" x14ac:dyDescent="0.25">
      <c r="A65" s="40">
        <v>14</v>
      </c>
      <c r="B65" s="114"/>
      <c r="C65" s="114"/>
      <c r="D65" s="114"/>
      <c r="E65" s="111"/>
      <c r="F65" s="114"/>
      <c r="G65" s="111"/>
      <c r="H65" s="114"/>
      <c r="I65" s="111"/>
      <c r="J65" s="114"/>
      <c r="K65" s="114"/>
      <c r="L65" s="111"/>
      <c r="M65" s="114"/>
      <c r="N65" s="111"/>
      <c r="O65" s="41" t="s">
        <v>259</v>
      </c>
      <c r="P65" s="40" t="s">
        <v>150</v>
      </c>
      <c r="Q65" s="53">
        <v>3</v>
      </c>
      <c r="R65" s="53">
        <f>PROYECTADO!E69+PROYECTADO!F69+PROYECTADO!G69+PROYECTADO!H69+PROYECTADO!I69+PROYECTADO!J69+PROYECTADO!K69+PROYECTADO!L69+PROYECTADO!M69+PROYECTADO!N69+PROYECTADO!O69+PROYECTADO!P69</f>
        <v>3</v>
      </c>
      <c r="S65" s="53">
        <f>EJECUTADO!E69+EJECUTADO!F69+EJECUTADO!G69+EJECUTADO!H69+EJECUTADO!I69+EJECUTADO!J69+EJECUTADO!K69+EJECUTADO!L69+EJECUTADO!M69+EJECUTADO!N69+EJECUTADO!O69+EJECUTADO!P69</f>
        <v>3</v>
      </c>
      <c r="T65" s="42">
        <f t="shared" si="0"/>
        <v>1</v>
      </c>
      <c r="U65" s="42">
        <f t="shared" si="3"/>
        <v>1</v>
      </c>
      <c r="V65" s="52">
        <f t="shared" si="6"/>
        <v>1</v>
      </c>
      <c r="W65" s="118"/>
      <c r="X65" s="118"/>
      <c r="Y65" s="118"/>
      <c r="Z65" s="118"/>
      <c r="AA65" s="118"/>
      <c r="AB65" s="118"/>
      <c r="AC65" s="124"/>
      <c r="AD65" s="124"/>
      <c r="AE65" s="124"/>
      <c r="AF65" s="124"/>
    </row>
    <row r="66" spans="1:32" x14ac:dyDescent="0.25">
      <c r="A66" s="40">
        <v>15</v>
      </c>
      <c r="B66" s="114"/>
      <c r="C66" s="114"/>
      <c r="D66" s="114"/>
      <c r="E66" s="111"/>
      <c r="F66" s="114"/>
      <c r="G66" s="111"/>
      <c r="H66" s="114"/>
      <c r="I66" s="111"/>
      <c r="J66" s="114"/>
      <c r="K66" s="114"/>
      <c r="L66" s="111"/>
      <c r="M66" s="114"/>
      <c r="N66" s="111"/>
      <c r="O66" s="41" t="s">
        <v>260</v>
      </c>
      <c r="P66" s="40" t="s">
        <v>150</v>
      </c>
      <c r="Q66" s="53">
        <v>3</v>
      </c>
      <c r="R66" s="53">
        <f>PROYECTADO!E70+PROYECTADO!F70+PROYECTADO!G70+PROYECTADO!H70+PROYECTADO!I70+PROYECTADO!J70+PROYECTADO!K70+PROYECTADO!L70+PROYECTADO!M70+PROYECTADO!N70+PROYECTADO!O70+PROYECTADO!P70</f>
        <v>3</v>
      </c>
      <c r="S66" s="53">
        <f>EJECUTADO!E70+EJECUTADO!F70+EJECUTADO!G70+EJECUTADO!H70+EJECUTADO!I70+EJECUTADO!J70+EJECUTADO!K70+EJECUTADO!L70+EJECUTADO!M70+EJECUTADO!N70+EJECUTADO!O70+EJECUTADO!P70</f>
        <v>0</v>
      </c>
      <c r="T66" s="42">
        <f t="shared" si="0"/>
        <v>1</v>
      </c>
      <c r="U66" s="42">
        <f t="shared" si="3"/>
        <v>0</v>
      </c>
      <c r="V66" s="52">
        <f t="shared" si="6"/>
        <v>0</v>
      </c>
      <c r="W66" s="118"/>
      <c r="X66" s="118"/>
      <c r="Y66" s="118"/>
      <c r="Z66" s="118"/>
      <c r="AA66" s="118"/>
      <c r="AB66" s="118"/>
      <c r="AC66" s="124"/>
      <c r="AD66" s="124"/>
      <c r="AE66" s="124"/>
      <c r="AF66" s="124"/>
    </row>
    <row r="67" spans="1:32" x14ac:dyDescent="0.25">
      <c r="A67" s="40">
        <v>16</v>
      </c>
      <c r="B67" s="114"/>
      <c r="C67" s="114"/>
      <c r="D67" s="114"/>
      <c r="E67" s="111"/>
      <c r="F67" s="114"/>
      <c r="G67" s="111"/>
      <c r="H67" s="114"/>
      <c r="I67" s="111"/>
      <c r="J67" s="114"/>
      <c r="K67" s="114"/>
      <c r="L67" s="111"/>
      <c r="M67" s="114"/>
      <c r="N67" s="111"/>
      <c r="O67" s="41" t="s">
        <v>261</v>
      </c>
      <c r="P67" s="40" t="s">
        <v>150</v>
      </c>
      <c r="Q67" s="53">
        <v>3</v>
      </c>
      <c r="R67" s="53">
        <f>PROYECTADO!E71+PROYECTADO!F71+PROYECTADO!G71+PROYECTADO!H71+PROYECTADO!I71+PROYECTADO!J71+PROYECTADO!K71+PROYECTADO!L71+PROYECTADO!M71+PROYECTADO!N71+PROYECTADO!O71+PROYECTADO!P71</f>
        <v>3</v>
      </c>
      <c r="S67" s="53">
        <f>EJECUTADO!E71+EJECUTADO!F71+EJECUTADO!G71+EJECUTADO!H71+EJECUTADO!I71+EJECUTADO!J71+EJECUTADO!K71+EJECUTADO!L71+EJECUTADO!M71+EJECUTADO!N71+EJECUTADO!O71+EJECUTADO!P71</f>
        <v>3</v>
      </c>
      <c r="T67" s="42">
        <f>R67/Q67</f>
        <v>1</v>
      </c>
      <c r="U67" s="42">
        <f t="shared" si="3"/>
        <v>1</v>
      </c>
      <c r="V67" s="52">
        <f t="shared" si="6"/>
        <v>1</v>
      </c>
      <c r="W67" s="118"/>
      <c r="X67" s="118"/>
      <c r="Y67" s="118"/>
      <c r="Z67" s="118"/>
      <c r="AA67" s="118"/>
      <c r="AB67" s="118"/>
      <c r="AC67" s="124"/>
      <c r="AD67" s="124"/>
      <c r="AE67" s="124"/>
      <c r="AF67" s="124"/>
    </row>
    <row r="68" spans="1:32" x14ac:dyDescent="0.25">
      <c r="A68" s="40">
        <v>17</v>
      </c>
      <c r="B68" s="114"/>
      <c r="C68" s="114"/>
      <c r="D68" s="114"/>
      <c r="E68" s="111"/>
      <c r="F68" s="114"/>
      <c r="G68" s="111"/>
      <c r="H68" s="114"/>
      <c r="I68" s="111"/>
      <c r="J68" s="114"/>
      <c r="K68" s="114"/>
      <c r="L68" s="111"/>
      <c r="M68" s="114"/>
      <c r="N68" s="111"/>
      <c r="O68" s="41" t="s">
        <v>262</v>
      </c>
      <c r="P68" s="40" t="s">
        <v>150</v>
      </c>
      <c r="Q68" s="53">
        <v>3</v>
      </c>
      <c r="R68" s="53">
        <f>PROYECTADO!E72+PROYECTADO!F72+PROYECTADO!G72+PROYECTADO!H72+PROYECTADO!I72+PROYECTADO!J72+PROYECTADO!K72+PROYECTADO!L72+PROYECTADO!M72+PROYECTADO!N72+PROYECTADO!O72+PROYECTADO!P72</f>
        <v>3</v>
      </c>
      <c r="S68" s="53">
        <f>EJECUTADO!E72+EJECUTADO!F72+EJECUTADO!G72+EJECUTADO!H72+EJECUTADO!I72+EJECUTADO!J72+EJECUTADO!K72+EJECUTADO!L72+EJECUTADO!M72+EJECUTADO!N72+EJECUTADO!O72+EJECUTADO!P72</f>
        <v>3</v>
      </c>
      <c r="T68" s="42">
        <f t="shared" si="0"/>
        <v>1</v>
      </c>
      <c r="U68" s="42">
        <f t="shared" si="3"/>
        <v>1</v>
      </c>
      <c r="V68" s="52">
        <f t="shared" si="6"/>
        <v>1</v>
      </c>
      <c r="W68" s="118"/>
      <c r="X68" s="118"/>
      <c r="Y68" s="118"/>
      <c r="Z68" s="118"/>
      <c r="AA68" s="118"/>
      <c r="AB68" s="118"/>
      <c r="AC68" s="124"/>
      <c r="AD68" s="124"/>
      <c r="AE68" s="124"/>
      <c r="AF68" s="124"/>
    </row>
    <row r="69" spans="1:32" x14ac:dyDescent="0.25">
      <c r="A69" s="40">
        <v>18</v>
      </c>
      <c r="B69" s="114"/>
      <c r="C69" s="114"/>
      <c r="D69" s="114"/>
      <c r="E69" s="111"/>
      <c r="F69" s="114"/>
      <c r="G69" s="111"/>
      <c r="H69" s="114"/>
      <c r="I69" s="111"/>
      <c r="J69" s="114"/>
      <c r="K69" s="114"/>
      <c r="L69" s="111"/>
      <c r="M69" s="114"/>
      <c r="N69" s="111"/>
      <c r="O69" s="41" t="s">
        <v>263</v>
      </c>
      <c r="P69" s="40" t="s">
        <v>150</v>
      </c>
      <c r="Q69" s="53">
        <v>1</v>
      </c>
      <c r="R69" s="53">
        <f>PROYECTADO!E73+PROYECTADO!F73+PROYECTADO!G73+PROYECTADO!H73+PROYECTADO!I73+PROYECTADO!J73+PROYECTADO!K73+PROYECTADO!L73+PROYECTADO!M73+PROYECTADO!N73+PROYECTADO!O73+PROYECTADO!P73</f>
        <v>1</v>
      </c>
      <c r="S69" s="53">
        <f>EJECUTADO!E73+EJECUTADO!F73+EJECUTADO!G73+EJECUTADO!H73+EJECUTADO!I73+EJECUTADO!J73+EJECUTADO!K73+EJECUTADO!L73+EJECUTADO!M73+EJECUTADO!N73+EJECUTADO!O73+EJECUTADO!P73</f>
        <v>1</v>
      </c>
      <c r="T69" s="42">
        <f t="shared" si="0"/>
        <v>1</v>
      </c>
      <c r="U69" s="42">
        <f t="shared" si="3"/>
        <v>1</v>
      </c>
      <c r="V69" s="52">
        <f t="shared" si="6"/>
        <v>1</v>
      </c>
      <c r="W69" s="118"/>
      <c r="X69" s="118"/>
      <c r="Y69" s="118"/>
      <c r="Z69" s="118"/>
      <c r="AA69" s="118"/>
      <c r="AB69" s="118"/>
      <c r="AC69" s="124"/>
      <c r="AD69" s="124"/>
      <c r="AE69" s="124"/>
      <c r="AF69" s="124"/>
    </row>
    <row r="70" spans="1:32" x14ac:dyDescent="0.25">
      <c r="A70" s="40">
        <v>19</v>
      </c>
      <c r="B70" s="114"/>
      <c r="C70" s="114"/>
      <c r="D70" s="114"/>
      <c r="E70" s="111"/>
      <c r="F70" s="114"/>
      <c r="G70" s="111"/>
      <c r="H70" s="114"/>
      <c r="I70" s="111"/>
      <c r="J70" s="114"/>
      <c r="K70" s="114"/>
      <c r="L70" s="111"/>
      <c r="M70" s="114"/>
      <c r="N70" s="111"/>
      <c r="O70" s="41" t="s">
        <v>264</v>
      </c>
      <c r="P70" s="40" t="s">
        <v>150</v>
      </c>
      <c r="Q70" s="53">
        <v>11</v>
      </c>
      <c r="R70" s="53">
        <f>PROYECTADO!E74+PROYECTADO!F74+PROYECTADO!G74+PROYECTADO!H74+PROYECTADO!I74+PROYECTADO!J74+PROYECTADO!K74+PROYECTADO!L74+PROYECTADO!M74+PROYECTADO!N74+PROYECTADO!O74+PROYECTADO!P74</f>
        <v>11</v>
      </c>
      <c r="S70" s="53">
        <f>EJECUTADO!E74+EJECUTADO!F74+EJECUTADO!G74+EJECUTADO!H74+EJECUTADO!I74+EJECUTADO!J74+EJECUTADO!K74+EJECUTADO!L74+EJECUTADO!M74+EJECUTADO!N74+EJECUTADO!O74+EJECUTADO!P74</f>
        <v>11</v>
      </c>
      <c r="T70" s="42">
        <f t="shared" si="0"/>
        <v>1</v>
      </c>
      <c r="U70" s="42">
        <f t="shared" si="3"/>
        <v>1</v>
      </c>
      <c r="V70" s="52">
        <f t="shared" si="6"/>
        <v>1</v>
      </c>
      <c r="W70" s="118"/>
      <c r="X70" s="118"/>
      <c r="Y70" s="118"/>
      <c r="Z70" s="118"/>
      <c r="AA70" s="118"/>
      <c r="AB70" s="118"/>
      <c r="AC70" s="124"/>
      <c r="AD70" s="124"/>
      <c r="AE70" s="124"/>
      <c r="AF70" s="124"/>
    </row>
    <row r="71" spans="1:32" x14ac:dyDescent="0.25">
      <c r="A71" s="40">
        <v>20</v>
      </c>
      <c r="B71" s="114"/>
      <c r="C71" s="114"/>
      <c r="D71" s="114"/>
      <c r="E71" s="111"/>
      <c r="F71" s="114"/>
      <c r="G71" s="111"/>
      <c r="H71" s="114"/>
      <c r="I71" s="111"/>
      <c r="J71" s="114"/>
      <c r="K71" s="114"/>
      <c r="L71" s="111"/>
      <c r="M71" s="114"/>
      <c r="N71" s="111"/>
      <c r="O71" s="41" t="s">
        <v>265</v>
      </c>
      <c r="P71" s="40" t="s">
        <v>150</v>
      </c>
      <c r="Q71" s="53">
        <v>2</v>
      </c>
      <c r="R71" s="53">
        <f>PROYECTADO!E75+PROYECTADO!F75+PROYECTADO!G75+PROYECTADO!H75+PROYECTADO!I75+PROYECTADO!J75+PROYECTADO!K75+PROYECTADO!L75+PROYECTADO!M75+PROYECTADO!N75+PROYECTADO!O75+PROYECTADO!P75</f>
        <v>2</v>
      </c>
      <c r="S71" s="53">
        <f>EJECUTADO!E75+EJECUTADO!F75+EJECUTADO!G75+EJECUTADO!H75+EJECUTADO!I75+EJECUTADO!J75+EJECUTADO!K75+EJECUTADO!L75+EJECUTADO!M75+EJECUTADO!N75+EJECUTADO!O75+EJECUTADO!P75</f>
        <v>2</v>
      </c>
      <c r="T71" s="42">
        <f t="shared" si="0"/>
        <v>1</v>
      </c>
      <c r="U71" s="42">
        <f t="shared" si="3"/>
        <v>1</v>
      </c>
      <c r="V71" s="52">
        <f t="shared" si="6"/>
        <v>1</v>
      </c>
      <c r="W71" s="118"/>
      <c r="X71" s="118"/>
      <c r="Y71" s="118"/>
      <c r="Z71" s="118"/>
      <c r="AA71" s="118"/>
      <c r="AB71" s="118"/>
      <c r="AC71" s="124"/>
      <c r="AD71" s="124"/>
      <c r="AE71" s="124"/>
      <c r="AF71" s="124"/>
    </row>
    <row r="72" spans="1:32" x14ac:dyDescent="0.25">
      <c r="A72" s="40">
        <v>21</v>
      </c>
      <c r="B72" s="115"/>
      <c r="C72" s="115"/>
      <c r="D72" s="115"/>
      <c r="E72" s="112"/>
      <c r="F72" s="115"/>
      <c r="G72" s="112"/>
      <c r="H72" s="115"/>
      <c r="I72" s="112"/>
      <c r="J72" s="115"/>
      <c r="K72" s="115"/>
      <c r="L72" s="112"/>
      <c r="M72" s="115"/>
      <c r="N72" s="112"/>
      <c r="O72" s="41" t="s">
        <v>266</v>
      </c>
      <c r="P72" s="40" t="s">
        <v>150</v>
      </c>
      <c r="Q72" s="53">
        <v>1</v>
      </c>
      <c r="R72" s="53">
        <f>PROYECTADO!E76+PROYECTADO!F76+PROYECTADO!G76+PROYECTADO!H76+PROYECTADO!I76+PROYECTADO!J76+PROYECTADO!K76+PROYECTADO!L76+PROYECTADO!M76+PROYECTADO!N76+PROYECTADO!O76+PROYECTADO!P76</f>
        <v>1</v>
      </c>
      <c r="S72" s="53">
        <f>EJECUTADO!E76+EJECUTADO!F76+EJECUTADO!G76+EJECUTADO!H76+EJECUTADO!I76+EJECUTADO!J76+EJECUTADO!K76+EJECUTADO!L76+EJECUTADO!M76+EJECUTADO!N76+EJECUTADO!O76+EJECUTADO!P76</f>
        <v>1</v>
      </c>
      <c r="T72" s="43">
        <f t="shared" ref="T72:T125" si="7">R72/Q72</f>
        <v>1</v>
      </c>
      <c r="U72" s="43">
        <f t="shared" ref="U72:U125" si="8">S72/Q72</f>
        <v>1</v>
      </c>
      <c r="V72" s="52">
        <f t="shared" si="6"/>
        <v>1</v>
      </c>
      <c r="W72" s="118"/>
      <c r="X72" s="118"/>
      <c r="Y72" s="118"/>
      <c r="Z72" s="118"/>
      <c r="AA72" s="118"/>
      <c r="AB72" s="118"/>
      <c r="AC72" s="124"/>
      <c r="AD72" s="124"/>
      <c r="AE72" s="124"/>
      <c r="AF72" s="124"/>
    </row>
    <row r="73" spans="1:32" x14ac:dyDescent="0.25">
      <c r="A73" s="40">
        <v>1</v>
      </c>
      <c r="B73" s="113" t="s">
        <v>119</v>
      </c>
      <c r="C73" s="113" t="s">
        <v>114</v>
      </c>
      <c r="D73" s="113" t="str">
        <f>VLOOKUP(E73,LISTAS!$A$1:$B$18,2,0)</f>
        <v>O2</v>
      </c>
      <c r="E73" s="110" t="s">
        <v>37</v>
      </c>
      <c r="F73" s="113" t="str">
        <f>VLOOKUP(G73,LISTAS!$C$1:$D$6,2,0)</f>
        <v>EJT5</v>
      </c>
      <c r="G73" s="110" t="s">
        <v>70</v>
      </c>
      <c r="H73" s="113" t="str">
        <f>VLOOKUP(I73,LISTAS!$E$1:$F$7,2,0)</f>
        <v>OE3</v>
      </c>
      <c r="I73" s="110" t="s">
        <v>52</v>
      </c>
      <c r="J73" s="113" t="str">
        <f>VLOOKUP(K73,LISTAS!$G$1:$H$9,2,0)</f>
        <v>T3</v>
      </c>
      <c r="K73" s="113" t="s">
        <v>54</v>
      </c>
      <c r="L73" s="110" t="s">
        <v>126</v>
      </c>
      <c r="M73" s="113" t="s">
        <v>77</v>
      </c>
      <c r="N73" s="110" t="s">
        <v>77</v>
      </c>
      <c r="O73" s="41" t="s">
        <v>267</v>
      </c>
      <c r="P73" s="40" t="s">
        <v>150</v>
      </c>
      <c r="Q73" s="53">
        <v>1</v>
      </c>
      <c r="R73" s="53">
        <f>PROYECTADO!E78+PROYECTADO!F78+PROYECTADO!G78+PROYECTADO!H78+PROYECTADO!I78+PROYECTADO!J78+PROYECTADO!K78+PROYECTADO!L78+PROYECTADO!M78+PROYECTADO!N78+PROYECTADO!O78+PROYECTADO!P78</f>
        <v>1</v>
      </c>
      <c r="S73" s="53">
        <f>EJECUTADO!E78+EJECUTADO!F78+EJECUTADO!G78+EJECUTADO!H78+EJECUTADO!I78+EJECUTADO!J78+EJECUTADO!K78+EJECUTADO!L78+EJECUTADO!M78+EJECUTADO!N78+EJECUTADO!O78+EJECUTADO!P78</f>
        <v>1</v>
      </c>
      <c r="T73" s="43">
        <f t="shared" si="7"/>
        <v>1</v>
      </c>
      <c r="U73" s="43">
        <f t="shared" si="8"/>
        <v>1</v>
      </c>
      <c r="V73" s="52">
        <f t="shared" si="6"/>
        <v>1</v>
      </c>
      <c r="W73" s="118">
        <f>AVERAGE(T73:T86)</f>
        <v>1</v>
      </c>
      <c r="X73" s="118">
        <f>AVERAGE(U73:U86)</f>
        <v>1.1696428571428572</v>
      </c>
      <c r="Y73" s="118">
        <f>IFERROR(X73/W73,"")</f>
        <v>1.1696428571428572</v>
      </c>
      <c r="Z73" s="118">
        <f>+PPTO!I11</f>
        <v>1</v>
      </c>
      <c r="AA73" s="118">
        <f>+PPTO!G11</f>
        <v>0.80789888623216699</v>
      </c>
      <c r="AB73" s="118">
        <f>+PPTO!J11</f>
        <v>0.80789888623216699</v>
      </c>
      <c r="AC73" s="124"/>
      <c r="AD73" s="124"/>
      <c r="AE73" s="124"/>
      <c r="AF73" s="124"/>
    </row>
    <row r="74" spans="1:32" x14ac:dyDescent="0.25">
      <c r="A74" s="40">
        <v>2</v>
      </c>
      <c r="B74" s="114"/>
      <c r="C74" s="114"/>
      <c r="D74" s="114"/>
      <c r="E74" s="111"/>
      <c r="F74" s="114"/>
      <c r="G74" s="111"/>
      <c r="H74" s="114"/>
      <c r="I74" s="111"/>
      <c r="J74" s="114"/>
      <c r="K74" s="114"/>
      <c r="L74" s="111"/>
      <c r="M74" s="114"/>
      <c r="N74" s="111"/>
      <c r="O74" s="41" t="s">
        <v>268</v>
      </c>
      <c r="P74" s="40" t="s">
        <v>150</v>
      </c>
      <c r="Q74" s="53">
        <v>1</v>
      </c>
      <c r="R74" s="53">
        <f>PROYECTADO!E79+PROYECTADO!F79+PROYECTADO!G79+PROYECTADO!H79+PROYECTADO!I79+PROYECTADO!J79+PROYECTADO!K79+PROYECTADO!L79+PROYECTADO!M79+PROYECTADO!N79+PROYECTADO!O79+PROYECTADO!P79</f>
        <v>1</v>
      </c>
      <c r="S74" s="53">
        <f>EJECUTADO!E79+EJECUTADO!F79+EJECUTADO!G79+EJECUTADO!H79+EJECUTADO!I79+EJECUTADO!J79+EJECUTADO!K79+EJECUTADO!L79+EJECUTADO!M79+EJECUTADO!N79+EJECUTADO!O79+EJECUTADO!P79</f>
        <v>1</v>
      </c>
      <c r="T74" s="42">
        <f t="shared" si="7"/>
        <v>1</v>
      </c>
      <c r="U74" s="42">
        <f t="shared" si="8"/>
        <v>1</v>
      </c>
      <c r="V74" s="52">
        <f t="shared" si="6"/>
        <v>1</v>
      </c>
      <c r="W74" s="118"/>
      <c r="X74" s="118"/>
      <c r="Y74" s="118"/>
      <c r="Z74" s="118"/>
      <c r="AA74" s="118"/>
      <c r="AB74" s="118"/>
      <c r="AC74" s="124"/>
      <c r="AD74" s="124"/>
      <c r="AE74" s="124"/>
      <c r="AF74" s="124"/>
    </row>
    <row r="75" spans="1:32" x14ac:dyDescent="0.25">
      <c r="A75" s="40">
        <v>3</v>
      </c>
      <c r="B75" s="114"/>
      <c r="C75" s="114"/>
      <c r="D75" s="114"/>
      <c r="E75" s="111"/>
      <c r="F75" s="114"/>
      <c r="G75" s="111"/>
      <c r="H75" s="114"/>
      <c r="I75" s="111"/>
      <c r="J75" s="114"/>
      <c r="K75" s="114"/>
      <c r="L75" s="111"/>
      <c r="M75" s="114"/>
      <c r="N75" s="111"/>
      <c r="O75" s="41" t="s">
        <v>269</v>
      </c>
      <c r="P75" s="40" t="s">
        <v>150</v>
      </c>
      <c r="Q75" s="53">
        <v>1</v>
      </c>
      <c r="R75" s="53">
        <f>PROYECTADO!E80+PROYECTADO!F80+PROYECTADO!G80+PROYECTADO!H80+PROYECTADO!I80+PROYECTADO!J80+PROYECTADO!K80+PROYECTADO!L80+PROYECTADO!M80+PROYECTADO!N80+PROYECTADO!O80+PROYECTADO!P80</f>
        <v>1</v>
      </c>
      <c r="S75" s="53">
        <f>EJECUTADO!E80+EJECUTADO!F80+EJECUTADO!G80+EJECUTADO!H80+EJECUTADO!I80+EJECUTADO!J80+EJECUTADO!K80+EJECUTADO!L80+EJECUTADO!M80+EJECUTADO!N80+EJECUTADO!O80+EJECUTADO!P80</f>
        <v>1</v>
      </c>
      <c r="T75" s="42">
        <f t="shared" si="7"/>
        <v>1</v>
      </c>
      <c r="U75" s="42">
        <f t="shared" si="8"/>
        <v>1</v>
      </c>
      <c r="V75" s="52">
        <f t="shared" si="6"/>
        <v>1</v>
      </c>
      <c r="W75" s="118"/>
      <c r="X75" s="118"/>
      <c r="Y75" s="118"/>
      <c r="Z75" s="118"/>
      <c r="AA75" s="118"/>
      <c r="AB75" s="118"/>
      <c r="AC75" s="124"/>
      <c r="AD75" s="124"/>
      <c r="AE75" s="124"/>
      <c r="AF75" s="124"/>
    </row>
    <row r="76" spans="1:32" x14ac:dyDescent="0.25">
      <c r="A76" s="40">
        <v>4</v>
      </c>
      <c r="B76" s="114"/>
      <c r="C76" s="114"/>
      <c r="D76" s="114"/>
      <c r="E76" s="111"/>
      <c r="F76" s="114"/>
      <c r="G76" s="111"/>
      <c r="H76" s="114"/>
      <c r="I76" s="111"/>
      <c r="J76" s="114"/>
      <c r="K76" s="114"/>
      <c r="L76" s="111"/>
      <c r="M76" s="114"/>
      <c r="N76" s="111"/>
      <c r="O76" s="41" t="s">
        <v>270</v>
      </c>
      <c r="P76" s="40" t="s">
        <v>150</v>
      </c>
      <c r="Q76" s="53">
        <v>10</v>
      </c>
      <c r="R76" s="53">
        <f>PROYECTADO!E81+PROYECTADO!F81+PROYECTADO!G81+PROYECTADO!H81+PROYECTADO!I81+PROYECTADO!J81+PROYECTADO!K81+PROYECTADO!L81+PROYECTADO!M81+PROYECTADO!N81+PROYECTADO!O81+PROYECTADO!P81</f>
        <v>10</v>
      </c>
      <c r="S76" s="53">
        <f>EJECUTADO!E81+EJECUTADO!F81+EJECUTADO!G81+EJECUTADO!H81+EJECUTADO!I81+EJECUTADO!J81+EJECUTADO!K81+EJECUTADO!L81+EJECUTADO!M81+EJECUTADO!N81+EJECUTADO!O81+EJECUTADO!P81</f>
        <v>10</v>
      </c>
      <c r="T76" s="42">
        <f t="shared" si="7"/>
        <v>1</v>
      </c>
      <c r="U76" s="42">
        <f t="shared" si="8"/>
        <v>1</v>
      </c>
      <c r="V76" s="52">
        <f t="shared" si="6"/>
        <v>1</v>
      </c>
      <c r="W76" s="118"/>
      <c r="X76" s="118"/>
      <c r="Y76" s="118"/>
      <c r="Z76" s="118"/>
      <c r="AA76" s="118"/>
      <c r="AB76" s="118"/>
      <c r="AC76" s="124"/>
      <c r="AD76" s="124"/>
      <c r="AE76" s="124"/>
      <c r="AF76" s="124"/>
    </row>
    <row r="77" spans="1:32" x14ac:dyDescent="0.25">
      <c r="A77" s="40">
        <v>5</v>
      </c>
      <c r="B77" s="114"/>
      <c r="C77" s="114"/>
      <c r="D77" s="114"/>
      <c r="E77" s="111"/>
      <c r="F77" s="114"/>
      <c r="G77" s="111"/>
      <c r="H77" s="114"/>
      <c r="I77" s="111"/>
      <c r="J77" s="114"/>
      <c r="K77" s="114"/>
      <c r="L77" s="111"/>
      <c r="M77" s="114"/>
      <c r="N77" s="111"/>
      <c r="O77" s="41" t="s">
        <v>271</v>
      </c>
      <c r="P77" s="40" t="s">
        <v>150</v>
      </c>
      <c r="Q77" s="53">
        <v>17</v>
      </c>
      <c r="R77" s="53">
        <f>PROYECTADO!E82+PROYECTADO!F82+PROYECTADO!G82+PROYECTADO!H82+PROYECTADO!I82+PROYECTADO!J82+PROYECTADO!K82+PROYECTADO!L82+PROYECTADO!M82+PROYECTADO!N82+PROYECTADO!O82+PROYECTADO!P82</f>
        <v>17</v>
      </c>
      <c r="S77" s="53">
        <f>EJECUTADO!E82+EJECUTADO!F82+EJECUTADO!G82+EJECUTADO!H82+EJECUTADO!I82+EJECUTADO!J82+EJECUTADO!K82+EJECUTADO!L82+EJECUTADO!M82+EJECUTADO!N82+EJECUTADO!O82+EJECUTADO!P82</f>
        <v>17</v>
      </c>
      <c r="T77" s="42">
        <f t="shared" si="7"/>
        <v>1</v>
      </c>
      <c r="U77" s="42">
        <f t="shared" si="8"/>
        <v>1</v>
      </c>
      <c r="V77" s="52">
        <f t="shared" si="6"/>
        <v>1</v>
      </c>
      <c r="W77" s="118"/>
      <c r="X77" s="118"/>
      <c r="Y77" s="118"/>
      <c r="Z77" s="118"/>
      <c r="AA77" s="118"/>
      <c r="AB77" s="118"/>
      <c r="AC77" s="124"/>
      <c r="AD77" s="124"/>
      <c r="AE77" s="124"/>
      <c r="AF77" s="124"/>
    </row>
    <row r="78" spans="1:32" x14ac:dyDescent="0.25">
      <c r="A78" s="40">
        <v>6</v>
      </c>
      <c r="B78" s="114"/>
      <c r="C78" s="114"/>
      <c r="D78" s="114"/>
      <c r="E78" s="111"/>
      <c r="F78" s="114"/>
      <c r="G78" s="111"/>
      <c r="H78" s="114"/>
      <c r="I78" s="111"/>
      <c r="J78" s="114"/>
      <c r="K78" s="114"/>
      <c r="L78" s="111"/>
      <c r="M78" s="114"/>
      <c r="N78" s="111"/>
      <c r="O78" s="41" t="s">
        <v>272</v>
      </c>
      <c r="P78" s="40" t="s">
        <v>34</v>
      </c>
      <c r="Q78" s="53">
        <v>1</v>
      </c>
      <c r="R78" s="53">
        <f>PROYECTADO!E83+PROYECTADO!F83+PROYECTADO!G83+PROYECTADO!H83+PROYECTADO!I83+PROYECTADO!J83+PROYECTADO!K83+PROYECTADO!L83+PROYECTADO!M83+PROYECTADO!N83+PROYECTADO!O83+PROYECTADO!P83</f>
        <v>1</v>
      </c>
      <c r="S78" s="53">
        <f>EJECUTADO!E83+EJECUTADO!F83+EJECUTADO!G83+EJECUTADO!H83+EJECUTADO!I83+EJECUTADO!J83+EJECUTADO!K83+EJECUTADO!L83+EJECUTADO!M83+EJECUTADO!N83+EJECUTADO!O83+EJECUTADO!P83</f>
        <v>1</v>
      </c>
      <c r="T78" s="42">
        <f t="shared" si="7"/>
        <v>1</v>
      </c>
      <c r="U78" s="42">
        <f t="shared" si="8"/>
        <v>1</v>
      </c>
      <c r="V78" s="52">
        <f t="shared" si="6"/>
        <v>1</v>
      </c>
      <c r="W78" s="118"/>
      <c r="X78" s="118"/>
      <c r="Y78" s="118"/>
      <c r="Z78" s="118"/>
      <c r="AA78" s="118"/>
      <c r="AB78" s="118"/>
      <c r="AC78" s="124"/>
      <c r="AD78" s="124"/>
      <c r="AE78" s="124"/>
      <c r="AF78" s="124"/>
    </row>
    <row r="79" spans="1:32" x14ac:dyDescent="0.25">
      <c r="A79" s="40">
        <v>7</v>
      </c>
      <c r="B79" s="114"/>
      <c r="C79" s="114"/>
      <c r="D79" s="114"/>
      <c r="E79" s="111"/>
      <c r="F79" s="114"/>
      <c r="G79" s="111"/>
      <c r="H79" s="114"/>
      <c r="I79" s="111"/>
      <c r="J79" s="114"/>
      <c r="K79" s="114"/>
      <c r="L79" s="111"/>
      <c r="M79" s="114"/>
      <c r="N79" s="111"/>
      <c r="O79" s="41" t="s">
        <v>273</v>
      </c>
      <c r="P79" s="40" t="s">
        <v>150</v>
      </c>
      <c r="Q79" s="53">
        <v>10</v>
      </c>
      <c r="R79" s="53">
        <f>PROYECTADO!E84+PROYECTADO!F84+PROYECTADO!G84+PROYECTADO!H84+PROYECTADO!I84+PROYECTADO!J84+PROYECTADO!K84+PROYECTADO!L84+PROYECTADO!M84+PROYECTADO!N84+PROYECTADO!O84+PROYECTADO!P84</f>
        <v>10</v>
      </c>
      <c r="S79" s="53">
        <f>EJECUTADO!E84+EJECUTADO!F84+EJECUTADO!G84+EJECUTADO!H84+EJECUTADO!I84+EJECUTADO!J84+EJECUTADO!K84+EJECUTADO!L84+EJECUTADO!M84+EJECUTADO!N84+EJECUTADO!O84+EJECUTADO!P84</f>
        <v>10</v>
      </c>
      <c r="T79" s="42">
        <f t="shared" si="7"/>
        <v>1</v>
      </c>
      <c r="U79" s="42">
        <f t="shared" si="8"/>
        <v>1</v>
      </c>
      <c r="V79" s="52">
        <f t="shared" si="6"/>
        <v>1</v>
      </c>
      <c r="W79" s="118"/>
      <c r="X79" s="118"/>
      <c r="Y79" s="118"/>
      <c r="Z79" s="118"/>
      <c r="AA79" s="118"/>
      <c r="AB79" s="118"/>
      <c r="AC79" s="124"/>
      <c r="AD79" s="124"/>
      <c r="AE79" s="124"/>
      <c r="AF79" s="124"/>
    </row>
    <row r="80" spans="1:32" x14ac:dyDescent="0.25">
      <c r="A80" s="40">
        <v>8</v>
      </c>
      <c r="B80" s="114"/>
      <c r="C80" s="114"/>
      <c r="D80" s="114"/>
      <c r="E80" s="111"/>
      <c r="F80" s="114"/>
      <c r="G80" s="111"/>
      <c r="H80" s="114"/>
      <c r="I80" s="111"/>
      <c r="J80" s="114"/>
      <c r="K80" s="114"/>
      <c r="L80" s="111"/>
      <c r="M80" s="114"/>
      <c r="N80" s="111"/>
      <c r="O80" s="41" t="s">
        <v>274</v>
      </c>
      <c r="P80" s="40" t="s">
        <v>150</v>
      </c>
      <c r="Q80" s="53">
        <v>4</v>
      </c>
      <c r="R80" s="53">
        <f>PROYECTADO!E85+PROYECTADO!F85+PROYECTADO!G85+PROYECTADO!H85+PROYECTADO!I85+PROYECTADO!J85+PROYECTADO!K85+PROYECTADO!L85+PROYECTADO!M85+PROYECTADO!N85+PROYECTADO!O85+PROYECTADO!P85</f>
        <v>4</v>
      </c>
      <c r="S80" s="53">
        <f>EJECUTADO!E85+EJECUTADO!F85+EJECUTADO!G85+EJECUTADO!H85+EJECUTADO!I85+EJECUTADO!J85+EJECUTADO!K85+EJECUTADO!L85+EJECUTADO!M85+EJECUTADO!N85+EJECUTADO!O85+EJECUTADO!P85</f>
        <v>4</v>
      </c>
      <c r="T80" s="42">
        <f t="shared" si="7"/>
        <v>1</v>
      </c>
      <c r="U80" s="42">
        <f t="shared" si="8"/>
        <v>1</v>
      </c>
      <c r="V80" s="52">
        <f t="shared" si="6"/>
        <v>1</v>
      </c>
      <c r="W80" s="118"/>
      <c r="X80" s="118"/>
      <c r="Y80" s="118"/>
      <c r="Z80" s="118"/>
      <c r="AA80" s="118"/>
      <c r="AB80" s="118"/>
      <c r="AC80" s="124"/>
      <c r="AD80" s="124"/>
      <c r="AE80" s="124"/>
      <c r="AF80" s="124"/>
    </row>
    <row r="81" spans="1:32" x14ac:dyDescent="0.25">
      <c r="A81" s="40">
        <v>9</v>
      </c>
      <c r="B81" s="114"/>
      <c r="C81" s="114"/>
      <c r="D81" s="114"/>
      <c r="E81" s="111"/>
      <c r="F81" s="114"/>
      <c r="G81" s="111"/>
      <c r="H81" s="114"/>
      <c r="I81" s="111"/>
      <c r="J81" s="114"/>
      <c r="K81" s="114"/>
      <c r="L81" s="111"/>
      <c r="M81" s="114"/>
      <c r="N81" s="111"/>
      <c r="O81" s="41" t="s">
        <v>275</v>
      </c>
      <c r="P81" s="40" t="s">
        <v>34</v>
      </c>
      <c r="Q81" s="53">
        <v>8</v>
      </c>
      <c r="R81" s="53">
        <f>PROYECTADO!E86+PROYECTADO!F86+PROYECTADO!G86+PROYECTADO!H86+PROYECTADO!I86+PROYECTADO!J86+PROYECTADO!K86+PROYECTADO!L86+PROYECTADO!M86+PROYECTADO!N86+PROYECTADO!O86+PROYECTADO!P86</f>
        <v>8</v>
      </c>
      <c r="S81" s="53">
        <f>EJECUTADO!E86+EJECUTADO!F86+EJECUTADO!G86+EJECUTADO!H86+EJECUTADO!I86+EJECUTADO!J86+EJECUTADO!K86+EJECUTADO!L86+EJECUTADO!M86+EJECUTADO!N86+EJECUTADO!O86+EJECUTADO!P86</f>
        <v>9</v>
      </c>
      <c r="T81" s="42">
        <f t="shared" si="7"/>
        <v>1</v>
      </c>
      <c r="U81" s="42">
        <f t="shared" si="8"/>
        <v>1.125</v>
      </c>
      <c r="V81" s="52">
        <f t="shared" si="6"/>
        <v>1.125</v>
      </c>
      <c r="W81" s="118"/>
      <c r="X81" s="118"/>
      <c r="Y81" s="118"/>
      <c r="Z81" s="118"/>
      <c r="AA81" s="118"/>
      <c r="AB81" s="118"/>
      <c r="AC81" s="124"/>
      <c r="AD81" s="124"/>
      <c r="AE81" s="124"/>
      <c r="AF81" s="124"/>
    </row>
    <row r="82" spans="1:32" x14ac:dyDescent="0.25">
      <c r="A82" s="40">
        <v>10</v>
      </c>
      <c r="B82" s="114"/>
      <c r="C82" s="114"/>
      <c r="D82" s="114"/>
      <c r="E82" s="111"/>
      <c r="F82" s="114"/>
      <c r="G82" s="111"/>
      <c r="H82" s="114"/>
      <c r="I82" s="111"/>
      <c r="J82" s="114"/>
      <c r="K82" s="114"/>
      <c r="L82" s="111"/>
      <c r="M82" s="114"/>
      <c r="N82" s="111"/>
      <c r="O82" s="41" t="s">
        <v>276</v>
      </c>
      <c r="P82" s="40" t="s">
        <v>150</v>
      </c>
      <c r="Q82" s="53">
        <v>8</v>
      </c>
      <c r="R82" s="53">
        <f>PROYECTADO!E87+PROYECTADO!F87+PROYECTADO!G87+PROYECTADO!H87+PROYECTADO!I87+PROYECTADO!J87+PROYECTADO!K87+PROYECTADO!L87+PROYECTADO!M87+PROYECTADO!N87+PROYECTADO!O87+PROYECTADO!P87</f>
        <v>8</v>
      </c>
      <c r="S82" s="53">
        <f>EJECUTADO!E87+EJECUTADO!F87+EJECUTADO!G87+EJECUTADO!H87+EJECUTADO!I87+EJECUTADO!J87+EJECUTADO!K87+EJECUTADO!L87+EJECUTADO!M87+EJECUTADO!N87+EJECUTADO!O87+EJECUTADO!P87</f>
        <v>12</v>
      </c>
      <c r="T82" s="42">
        <f t="shared" si="7"/>
        <v>1</v>
      </c>
      <c r="U82" s="42">
        <f t="shared" si="8"/>
        <v>1.5</v>
      </c>
      <c r="V82" s="52">
        <f t="shared" si="6"/>
        <v>1.5</v>
      </c>
      <c r="W82" s="118"/>
      <c r="X82" s="118"/>
      <c r="Y82" s="118"/>
      <c r="Z82" s="118"/>
      <c r="AA82" s="118"/>
      <c r="AB82" s="118"/>
      <c r="AC82" s="124"/>
      <c r="AD82" s="124"/>
      <c r="AE82" s="124"/>
      <c r="AF82" s="124"/>
    </row>
    <row r="83" spans="1:32" x14ac:dyDescent="0.25">
      <c r="A83" s="40">
        <v>11</v>
      </c>
      <c r="B83" s="114"/>
      <c r="C83" s="114"/>
      <c r="D83" s="114"/>
      <c r="E83" s="111"/>
      <c r="F83" s="114"/>
      <c r="G83" s="111"/>
      <c r="H83" s="114"/>
      <c r="I83" s="111"/>
      <c r="J83" s="114"/>
      <c r="K83" s="114"/>
      <c r="L83" s="111"/>
      <c r="M83" s="114"/>
      <c r="N83" s="111"/>
      <c r="O83" s="41" t="s">
        <v>277</v>
      </c>
      <c r="P83" s="40" t="s">
        <v>150</v>
      </c>
      <c r="Q83" s="53">
        <v>8</v>
      </c>
      <c r="R83" s="53">
        <f>PROYECTADO!E88+PROYECTADO!F88+PROYECTADO!G88+PROYECTADO!H88+PROYECTADO!I88+PROYECTADO!J88+PROYECTADO!K88+PROYECTADO!L88+PROYECTADO!M88+PROYECTADO!N88+PROYECTADO!O88+PROYECTADO!P88</f>
        <v>8</v>
      </c>
      <c r="S83" s="53">
        <f>EJECUTADO!E88+EJECUTADO!F88+EJECUTADO!G88+EJECUTADO!H88+EJECUTADO!I88+EJECUTADO!J88+EJECUTADO!K88+EJECUTADO!L88+EJECUTADO!M88+EJECUTADO!N88+EJECUTADO!O88+EJECUTADO!P88</f>
        <v>8</v>
      </c>
      <c r="T83" s="42">
        <f t="shared" si="7"/>
        <v>1</v>
      </c>
      <c r="U83" s="42">
        <f t="shared" si="8"/>
        <v>1</v>
      </c>
      <c r="V83" s="52">
        <f t="shared" si="6"/>
        <v>1</v>
      </c>
      <c r="W83" s="118"/>
      <c r="X83" s="118"/>
      <c r="Y83" s="118"/>
      <c r="Z83" s="118"/>
      <c r="AA83" s="118"/>
      <c r="AB83" s="118"/>
      <c r="AC83" s="124"/>
      <c r="AD83" s="124"/>
      <c r="AE83" s="124"/>
      <c r="AF83" s="124"/>
    </row>
    <row r="84" spans="1:32" x14ac:dyDescent="0.25">
      <c r="A84" s="40">
        <v>12</v>
      </c>
      <c r="B84" s="114"/>
      <c r="C84" s="114"/>
      <c r="D84" s="114"/>
      <c r="E84" s="111"/>
      <c r="F84" s="114"/>
      <c r="G84" s="111"/>
      <c r="H84" s="114"/>
      <c r="I84" s="111"/>
      <c r="J84" s="114"/>
      <c r="K84" s="114"/>
      <c r="L84" s="111"/>
      <c r="M84" s="114"/>
      <c r="N84" s="111"/>
      <c r="O84" s="41" t="s">
        <v>278</v>
      </c>
      <c r="P84" s="40" t="s">
        <v>34</v>
      </c>
      <c r="Q84" s="53">
        <v>1</v>
      </c>
      <c r="R84" s="53">
        <f>PROYECTADO!E89+PROYECTADO!F89+PROYECTADO!G89+PROYECTADO!H89+PROYECTADO!I89+PROYECTADO!J89+PROYECTADO!K89+PROYECTADO!L89+PROYECTADO!M89+PROYECTADO!N89+PROYECTADO!O89+PROYECTADO!P89</f>
        <v>1</v>
      </c>
      <c r="S84" s="53">
        <f>EJECUTADO!E89+EJECUTADO!F89+EJECUTADO!G89+EJECUTADO!H89+EJECUTADO!I89+EJECUTADO!J89+EJECUTADO!K89+EJECUTADO!L89+EJECUTADO!M89+EJECUTADO!N89+EJECUTADO!O89+EJECUTADO!P89</f>
        <v>1</v>
      </c>
      <c r="T84" s="42">
        <f t="shared" si="7"/>
        <v>1</v>
      </c>
      <c r="U84" s="42">
        <f t="shared" si="8"/>
        <v>1</v>
      </c>
      <c r="V84" s="52">
        <f t="shared" si="6"/>
        <v>1</v>
      </c>
      <c r="W84" s="118"/>
      <c r="X84" s="118"/>
      <c r="Y84" s="118"/>
      <c r="Z84" s="118"/>
      <c r="AA84" s="118"/>
      <c r="AB84" s="118"/>
      <c r="AC84" s="124"/>
      <c r="AD84" s="124"/>
      <c r="AE84" s="124"/>
      <c r="AF84" s="124"/>
    </row>
    <row r="85" spans="1:32" x14ac:dyDescent="0.25">
      <c r="A85" s="40">
        <v>13</v>
      </c>
      <c r="B85" s="114"/>
      <c r="C85" s="114"/>
      <c r="D85" s="114"/>
      <c r="E85" s="111"/>
      <c r="F85" s="114"/>
      <c r="G85" s="111"/>
      <c r="H85" s="114"/>
      <c r="I85" s="111"/>
      <c r="J85" s="114"/>
      <c r="K85" s="114"/>
      <c r="L85" s="111"/>
      <c r="M85" s="114"/>
      <c r="N85" s="111"/>
      <c r="O85" s="41" t="s">
        <v>279</v>
      </c>
      <c r="P85" s="40" t="s">
        <v>150</v>
      </c>
      <c r="Q85" s="53">
        <v>10</v>
      </c>
      <c r="R85" s="53">
        <f>PROYECTADO!E90+PROYECTADO!F90+PROYECTADO!G90+PROYECTADO!H90+PROYECTADO!I90+PROYECTADO!J90+PROYECTADO!K90+PROYECTADO!L90+PROYECTADO!M90+PROYECTADO!N90+PROYECTADO!O90+PROYECTADO!P90</f>
        <v>10</v>
      </c>
      <c r="S85" s="53">
        <f>EJECUTADO!E90+EJECUTADO!F90+EJECUTADO!G90+EJECUTADO!H90+EJECUTADO!I90+EJECUTADO!J90+EJECUTADO!K90+EJECUTADO!L90+EJECUTADO!M90+EJECUTADO!N90+EJECUTADO!O90+EJECUTADO!P90</f>
        <v>13</v>
      </c>
      <c r="T85" s="42">
        <f t="shared" si="7"/>
        <v>1</v>
      </c>
      <c r="U85" s="42">
        <f t="shared" si="8"/>
        <v>1.3</v>
      </c>
      <c r="V85" s="52">
        <f t="shared" si="6"/>
        <v>1.3</v>
      </c>
      <c r="W85" s="118"/>
      <c r="X85" s="118"/>
      <c r="Y85" s="118"/>
      <c r="Z85" s="118"/>
      <c r="AA85" s="118"/>
      <c r="AB85" s="118"/>
      <c r="AC85" s="124"/>
      <c r="AD85" s="124"/>
      <c r="AE85" s="124"/>
      <c r="AF85" s="124"/>
    </row>
    <row r="86" spans="1:32" x14ac:dyDescent="0.25">
      <c r="A86" s="40">
        <v>14</v>
      </c>
      <c r="B86" s="114"/>
      <c r="C86" s="114"/>
      <c r="D86" s="114"/>
      <c r="E86" s="111"/>
      <c r="F86" s="114"/>
      <c r="G86" s="111"/>
      <c r="H86" s="114"/>
      <c r="I86" s="111"/>
      <c r="J86" s="114"/>
      <c r="K86" s="114"/>
      <c r="L86" s="111"/>
      <c r="M86" s="114"/>
      <c r="N86" s="111"/>
      <c r="O86" s="41" t="s">
        <v>280</v>
      </c>
      <c r="P86" s="40" t="s">
        <v>150</v>
      </c>
      <c r="Q86" s="53">
        <v>20</v>
      </c>
      <c r="R86" s="53">
        <f>PROYECTADO!E91+PROYECTADO!F91+PROYECTADO!G91+PROYECTADO!H91+PROYECTADO!I91+PROYECTADO!J91+PROYECTADO!K91+PROYECTADO!L91+PROYECTADO!M91+PROYECTADO!N91+PROYECTADO!O91+PROYECTADO!P91</f>
        <v>20</v>
      </c>
      <c r="S86" s="53">
        <f>EJECUTADO!E91+EJECUTADO!F91+EJECUTADO!G91+EJECUTADO!H91+EJECUTADO!I91+EJECUTADO!J91+EJECUTADO!K91+EJECUTADO!L91+EJECUTADO!M91+EJECUTADO!N91+EJECUTADO!O91+EJECUTADO!P91</f>
        <v>49</v>
      </c>
      <c r="T86" s="42">
        <f t="shared" si="7"/>
        <v>1</v>
      </c>
      <c r="U86" s="42">
        <f t="shared" si="8"/>
        <v>2.4500000000000002</v>
      </c>
      <c r="V86" s="52">
        <f t="shared" si="6"/>
        <v>2.4500000000000002</v>
      </c>
      <c r="W86" s="118"/>
      <c r="X86" s="118"/>
      <c r="Y86" s="118"/>
      <c r="Z86" s="118"/>
      <c r="AA86" s="118"/>
      <c r="AB86" s="118"/>
      <c r="AC86" s="124"/>
      <c r="AD86" s="124"/>
      <c r="AE86" s="124"/>
      <c r="AF86" s="124"/>
    </row>
    <row r="87" spans="1:32" ht="46.15" customHeight="1" x14ac:dyDescent="0.25">
      <c r="A87" s="40">
        <v>1</v>
      </c>
      <c r="B87" s="116" t="s">
        <v>119</v>
      </c>
      <c r="C87" s="116" t="s">
        <v>114</v>
      </c>
      <c r="D87" s="116" t="s">
        <v>38</v>
      </c>
      <c r="E87" s="117" t="s">
        <v>37</v>
      </c>
      <c r="F87" s="116" t="s">
        <v>71</v>
      </c>
      <c r="G87" s="117" t="s">
        <v>70</v>
      </c>
      <c r="H87" s="116" t="s">
        <v>53</v>
      </c>
      <c r="I87" s="117" t="s">
        <v>52</v>
      </c>
      <c r="J87" s="116" t="s">
        <v>55</v>
      </c>
      <c r="K87" s="116" t="s">
        <v>54</v>
      </c>
      <c r="L87" s="117" t="s">
        <v>283</v>
      </c>
      <c r="M87" s="77"/>
      <c r="N87" s="78"/>
      <c r="O87" s="99" t="s">
        <v>281</v>
      </c>
      <c r="P87" s="99" t="s">
        <v>150</v>
      </c>
      <c r="Q87" s="103">
        <v>1</v>
      </c>
      <c r="R87" s="103">
        <f>PROYECTADO!E93+PROYECTADO!F93+PROYECTADO!G93+PROYECTADO!H93+PROYECTADO!I93+PROYECTADO!J93+PROYECTADO!K93+PROYECTADO!L93+PROYECTADO!M93+PROYECTADO!N93+PROYECTADO!O93+PROYECTADO!P93</f>
        <v>1</v>
      </c>
      <c r="S87" s="103">
        <f>EJECUTADO!E93+EJECUTADO!F93+EJECUTADO!G93+EJECUTADO!H93+EJECUTADO!I93+EJECUTADO!J93+EJECUTADO!K93+EJECUTADO!L93+EJECUTADO!M93+EJECUTADO!N93+EJECUTADO!O93+EJECUTADO!P93</f>
        <v>1</v>
      </c>
      <c r="T87" s="104">
        <f t="shared" si="7"/>
        <v>1</v>
      </c>
      <c r="U87" s="104">
        <f t="shared" si="8"/>
        <v>1</v>
      </c>
      <c r="V87" s="105">
        <f t="shared" si="6"/>
        <v>1</v>
      </c>
      <c r="W87" s="120">
        <f>AVERAGE(T87:T88)</f>
        <v>1</v>
      </c>
      <c r="X87" s="120">
        <f>AVERAGE(U87:U88)</f>
        <v>1</v>
      </c>
      <c r="Y87" s="113">
        <f>IFERROR(X87/W87,"")</f>
        <v>1</v>
      </c>
      <c r="Z87" s="120">
        <f>+PPTO!I15</f>
        <v>1.0000000000000002</v>
      </c>
      <c r="AA87" s="120">
        <f>+PPTO!G15</f>
        <v>0.27425027278775782</v>
      </c>
      <c r="AB87" s="120">
        <f>+PPTO!J15</f>
        <v>0.27425027278775777</v>
      </c>
      <c r="AC87" s="128"/>
      <c r="AD87" s="129"/>
      <c r="AE87" s="129"/>
      <c r="AF87" s="130"/>
    </row>
    <row r="88" spans="1:32" ht="46.9" customHeight="1" x14ac:dyDescent="0.25">
      <c r="A88" s="40">
        <v>2</v>
      </c>
      <c r="B88" s="116"/>
      <c r="C88" s="116"/>
      <c r="D88" s="116"/>
      <c r="E88" s="117"/>
      <c r="F88" s="116"/>
      <c r="G88" s="117"/>
      <c r="H88" s="116"/>
      <c r="I88" s="117"/>
      <c r="J88" s="116"/>
      <c r="K88" s="116"/>
      <c r="L88" s="117"/>
      <c r="M88" s="77"/>
      <c r="N88" s="78"/>
      <c r="O88" s="99" t="s">
        <v>282</v>
      </c>
      <c r="P88" s="99" t="s">
        <v>150</v>
      </c>
      <c r="Q88" s="103">
        <v>1</v>
      </c>
      <c r="R88" s="103">
        <f>PROYECTADO!E94+PROYECTADO!F94+PROYECTADO!G94+PROYECTADO!H94+PROYECTADO!I94+PROYECTADO!J94+PROYECTADO!K94+PROYECTADO!L94+PROYECTADO!M94+PROYECTADO!N94+PROYECTADO!O94+PROYECTADO!P94</f>
        <v>1</v>
      </c>
      <c r="S88" s="103">
        <f>EJECUTADO!E94+EJECUTADO!F94+EJECUTADO!G94+EJECUTADO!H94+EJECUTADO!I94+EJECUTADO!J94+EJECUTADO!K94+EJECUTADO!L94+EJECUTADO!M94+EJECUTADO!N94+EJECUTADO!O94+EJECUTADO!P94</f>
        <v>1</v>
      </c>
      <c r="T88" s="104">
        <f t="shared" si="7"/>
        <v>1</v>
      </c>
      <c r="U88" s="104">
        <f t="shared" si="8"/>
        <v>1</v>
      </c>
      <c r="V88" s="105">
        <f t="shared" si="6"/>
        <v>1</v>
      </c>
      <c r="W88" s="121"/>
      <c r="X88" s="121"/>
      <c r="Y88" s="115"/>
      <c r="Z88" s="121"/>
      <c r="AA88" s="121"/>
      <c r="AB88" s="121"/>
      <c r="AC88" s="134"/>
      <c r="AD88" s="135"/>
      <c r="AE88" s="135"/>
      <c r="AF88" s="136"/>
    </row>
    <row r="89" spans="1:32" x14ac:dyDescent="0.25">
      <c r="A89" s="40">
        <v>1</v>
      </c>
      <c r="B89" s="113" t="s">
        <v>127</v>
      </c>
      <c r="C89" s="113" t="s">
        <v>128</v>
      </c>
      <c r="D89" s="113" t="str">
        <f>VLOOKUP(E89,LISTAS!$A$1:$B$18,2,0)</f>
        <v>O12</v>
      </c>
      <c r="E89" s="110" t="s">
        <v>101</v>
      </c>
      <c r="F89" s="113" t="str">
        <f>VLOOKUP(G89,LISTAS!$C$1:$D$6,2,0)</f>
        <v>EJT5</v>
      </c>
      <c r="G89" s="110" t="s">
        <v>70</v>
      </c>
      <c r="H89" s="113" t="str">
        <f>VLOOKUP(I89,LISTAS!$E$1:$F$7,2,0)</f>
        <v>OE4</v>
      </c>
      <c r="I89" s="110" t="s">
        <v>62</v>
      </c>
      <c r="J89" s="113" t="str">
        <f>VLOOKUP(K89,LISTAS!$G$1:$H$9,2,0)</f>
        <v>T8</v>
      </c>
      <c r="K89" s="113" t="s">
        <v>92</v>
      </c>
      <c r="L89" s="110" t="s">
        <v>129</v>
      </c>
      <c r="M89" s="113" t="s">
        <v>77</v>
      </c>
      <c r="N89" s="110" t="s">
        <v>47</v>
      </c>
      <c r="O89" s="41" t="s">
        <v>151</v>
      </c>
      <c r="P89" s="40" t="s">
        <v>150</v>
      </c>
      <c r="Q89" s="53">
        <v>5</v>
      </c>
      <c r="R89" s="53">
        <f>PROYECTADO!E96+PROYECTADO!F96+PROYECTADO!G96+PROYECTADO!H96+PROYECTADO!I96+PROYECTADO!J96+PROYECTADO!K96+PROYECTADO!L96+PROYECTADO!M96+PROYECTADO!N96+PROYECTADO!O96+PROYECTADO!P96</f>
        <v>5</v>
      </c>
      <c r="S89" s="53">
        <f>EJECUTADO!E96+EJECUTADO!F96+EJECUTADO!G96+EJECUTADO!H96+EJECUTADO!I96+EJECUTADO!J96+EJECUTADO!K96+EJECUTADO!L96+EJECUTADO!M96+EJECUTADO!N96+EJECUTADO!O96+EJECUTADO!P96</f>
        <v>5</v>
      </c>
      <c r="T89" s="43">
        <f t="shared" si="7"/>
        <v>1</v>
      </c>
      <c r="U89" s="43">
        <f t="shared" si="8"/>
        <v>1</v>
      </c>
      <c r="V89" s="52">
        <f>IFERROR(U89/T89,"")</f>
        <v>1</v>
      </c>
      <c r="W89" s="118">
        <f>AVERAGE(T89:T95)</f>
        <v>1</v>
      </c>
      <c r="X89" s="118">
        <f>AVERAGE(U89:U95)</f>
        <v>1.0941311524609845</v>
      </c>
      <c r="Y89" s="118">
        <f>IFERROR(X89/W89,"")</f>
        <v>1.0941311524609845</v>
      </c>
      <c r="Z89" s="118">
        <f>+PPTO!I12</f>
        <v>1.0000000001473746</v>
      </c>
      <c r="AA89" s="118">
        <f>+PPTO!G12</f>
        <v>0.95092152195002899</v>
      </c>
      <c r="AB89" s="118">
        <f>+PPTO!J12</f>
        <v>0.95092152180988743</v>
      </c>
      <c r="AC89" s="124"/>
      <c r="AD89" s="124"/>
      <c r="AE89" s="124"/>
      <c r="AF89" s="124"/>
    </row>
    <row r="90" spans="1:32" x14ac:dyDescent="0.25">
      <c r="A90" s="40">
        <v>2</v>
      </c>
      <c r="B90" s="114"/>
      <c r="C90" s="114"/>
      <c r="D90" s="114"/>
      <c r="E90" s="111"/>
      <c r="F90" s="114"/>
      <c r="G90" s="111"/>
      <c r="H90" s="114"/>
      <c r="I90" s="111"/>
      <c r="J90" s="114"/>
      <c r="K90" s="114"/>
      <c r="L90" s="111"/>
      <c r="M90" s="114"/>
      <c r="N90" s="111"/>
      <c r="O90" s="41" t="s">
        <v>152</v>
      </c>
      <c r="P90" s="40" t="s">
        <v>150</v>
      </c>
      <c r="Q90" s="53">
        <v>42500</v>
      </c>
      <c r="R90" s="53">
        <f>PROYECTADO!E97+PROYECTADO!F97+PROYECTADO!G97+PROYECTADO!H97+PROYECTADO!I97+PROYECTADO!J97+PROYECTADO!K97+PROYECTADO!L97+PROYECTADO!M97+PROYECTADO!N97+PROYECTADO!O97+PROYECTADO!P97</f>
        <v>42500</v>
      </c>
      <c r="S90" s="53">
        <f>EJECUTADO!E97+EJECUTADO!F97+EJECUTADO!G97+EJECUTADO!H97+EJECUTADO!I97+EJECUTADO!J97+EJECUTADO!K97+EJECUTADO!L97+EJECUTADO!M97+EJECUTADO!N97+EJECUTADO!O97+EJECUTADO!P97</f>
        <v>62656</v>
      </c>
      <c r="T90" s="42">
        <f>R90/Q90</f>
        <v>1</v>
      </c>
      <c r="U90" s="42">
        <f t="shared" si="8"/>
        <v>1.4742588235294118</v>
      </c>
      <c r="V90" s="52">
        <f t="shared" ref="V90:V148" si="9">IFERROR(U90/T90,"")</f>
        <v>1.4742588235294118</v>
      </c>
      <c r="W90" s="118"/>
      <c r="X90" s="118"/>
      <c r="Y90" s="118"/>
      <c r="Z90" s="118"/>
      <c r="AA90" s="118"/>
      <c r="AB90" s="118"/>
      <c r="AC90" s="124"/>
      <c r="AD90" s="124"/>
      <c r="AE90" s="124"/>
      <c r="AF90" s="124"/>
    </row>
    <row r="91" spans="1:32" x14ac:dyDescent="0.25">
      <c r="A91" s="40">
        <v>3</v>
      </c>
      <c r="B91" s="114"/>
      <c r="C91" s="114"/>
      <c r="D91" s="114"/>
      <c r="E91" s="111"/>
      <c r="F91" s="114"/>
      <c r="G91" s="111"/>
      <c r="H91" s="114"/>
      <c r="I91" s="111"/>
      <c r="J91" s="114"/>
      <c r="K91" s="114"/>
      <c r="L91" s="111"/>
      <c r="M91" s="114"/>
      <c r="N91" s="111"/>
      <c r="O91" s="41" t="s">
        <v>153</v>
      </c>
      <c r="P91" s="40" t="s">
        <v>150</v>
      </c>
      <c r="Q91" s="53">
        <v>50</v>
      </c>
      <c r="R91" s="53">
        <f>PROYECTADO!E98+PROYECTADO!F98+PROYECTADO!G98+PROYECTADO!H98+PROYECTADO!I98+PROYECTADO!J98+PROYECTADO!K98+PROYECTADO!L98+PROYECTADO!M98+PROYECTADO!N98+PROYECTADO!O98+PROYECTADO!P98</f>
        <v>50</v>
      </c>
      <c r="S91" s="53">
        <f>EJECUTADO!E98+EJECUTADO!F98+EJECUTADO!G98+EJECUTADO!H98+EJECUTADO!I98+EJECUTADO!J98+EJECUTADO!K98+EJECUTADO!L98+EJECUTADO!M98+EJECUTADO!N98+EJECUTADO!O98+EJECUTADO!P98</f>
        <v>60</v>
      </c>
      <c r="T91" s="42">
        <f>R91/Q91</f>
        <v>1</v>
      </c>
      <c r="U91" s="42">
        <f t="shared" si="8"/>
        <v>1.2</v>
      </c>
      <c r="V91" s="52">
        <f t="shared" si="9"/>
        <v>1.2</v>
      </c>
      <c r="W91" s="118"/>
      <c r="X91" s="118"/>
      <c r="Y91" s="118"/>
      <c r="Z91" s="118"/>
      <c r="AA91" s="118"/>
      <c r="AB91" s="118"/>
      <c r="AC91" s="124"/>
      <c r="AD91" s="124"/>
      <c r="AE91" s="124"/>
      <c r="AF91" s="124"/>
    </row>
    <row r="92" spans="1:32" x14ac:dyDescent="0.25">
      <c r="A92" s="40">
        <v>4</v>
      </c>
      <c r="B92" s="114"/>
      <c r="C92" s="114"/>
      <c r="D92" s="114"/>
      <c r="E92" s="111"/>
      <c r="F92" s="114"/>
      <c r="G92" s="111"/>
      <c r="H92" s="114"/>
      <c r="I92" s="111"/>
      <c r="J92" s="114"/>
      <c r="K92" s="114"/>
      <c r="L92" s="111"/>
      <c r="M92" s="114"/>
      <c r="N92" s="111"/>
      <c r="O92" s="41" t="s">
        <v>154</v>
      </c>
      <c r="P92" s="40" t="s">
        <v>150</v>
      </c>
      <c r="Q92" s="53">
        <v>25500</v>
      </c>
      <c r="R92" s="53">
        <f>PROYECTADO!E99+PROYECTADO!F99+PROYECTADO!G99+PROYECTADO!H99+PROYECTADO!I99+PROYECTADO!J99+PROYECTADO!K99+PROYECTADO!L99+PROYECTADO!M99+PROYECTADO!N99+PROYECTADO!O99+PROYECTADO!P99</f>
        <v>25500</v>
      </c>
      <c r="S92" s="53">
        <f>EJECUTADO!E99+EJECUTADO!F99+EJECUTADO!G99+EJECUTADO!H99+EJECUTADO!I99+EJECUTADO!J99+EJECUTADO!K99+EJECUTADO!L99+EJECUTADO!M99+EJECUTADO!N99+EJECUTADO!O99+EJECUTADO!P99</f>
        <v>25011</v>
      </c>
      <c r="T92" s="42">
        <f t="shared" si="7"/>
        <v>1</v>
      </c>
      <c r="U92" s="42">
        <f t="shared" si="8"/>
        <v>0.98082352941176476</v>
      </c>
      <c r="V92" s="52">
        <f t="shared" si="9"/>
        <v>0.98082352941176476</v>
      </c>
      <c r="W92" s="118"/>
      <c r="X92" s="118"/>
      <c r="Y92" s="118"/>
      <c r="Z92" s="118"/>
      <c r="AA92" s="118"/>
      <c r="AB92" s="118"/>
      <c r="AC92" s="124"/>
      <c r="AD92" s="124"/>
      <c r="AE92" s="124"/>
      <c r="AF92" s="124"/>
    </row>
    <row r="93" spans="1:32" x14ac:dyDescent="0.25">
      <c r="A93" s="40">
        <v>5</v>
      </c>
      <c r="B93" s="114"/>
      <c r="C93" s="114"/>
      <c r="D93" s="114"/>
      <c r="E93" s="111"/>
      <c r="F93" s="114"/>
      <c r="G93" s="111"/>
      <c r="H93" s="114"/>
      <c r="I93" s="111"/>
      <c r="J93" s="114"/>
      <c r="K93" s="114"/>
      <c r="L93" s="111"/>
      <c r="M93" s="114"/>
      <c r="N93" s="111"/>
      <c r="O93" s="41" t="s">
        <v>284</v>
      </c>
      <c r="P93" s="40" t="s">
        <v>150</v>
      </c>
      <c r="Q93" s="53">
        <v>140000</v>
      </c>
      <c r="R93" s="53">
        <f>PROYECTADO!E100+PROYECTADO!F100+PROYECTADO!G100+PROYECTADO!H100+PROYECTADO!I100+PROYECTADO!J100+PROYECTADO!K100+PROYECTADO!L100+PROYECTADO!M100+PROYECTADO!N100+PROYECTADO!O100+PROYECTADO!P100</f>
        <v>140000</v>
      </c>
      <c r="S93" s="53">
        <f>EJECUTADO!E100+EJECUTADO!F100+EJECUTADO!G100+EJECUTADO!H100+EJECUTADO!I100+EJECUTADO!J100+EJECUTADO!K100+EJECUTADO!L100+EJECUTADO!M100+EJECUTADO!N100+EJECUTADO!O100+EJECUTADO!P100</f>
        <v>140537</v>
      </c>
      <c r="T93" s="42">
        <f t="shared" si="7"/>
        <v>1</v>
      </c>
      <c r="U93" s="42">
        <f t="shared" si="8"/>
        <v>1.0038357142857144</v>
      </c>
      <c r="V93" s="52">
        <f t="shared" si="9"/>
        <v>1.0038357142857144</v>
      </c>
      <c r="W93" s="118"/>
      <c r="X93" s="118"/>
      <c r="Y93" s="118"/>
      <c r="Z93" s="118"/>
      <c r="AA93" s="118"/>
      <c r="AB93" s="118"/>
      <c r="AC93" s="124"/>
      <c r="AD93" s="124"/>
      <c r="AE93" s="124"/>
      <c r="AF93" s="124"/>
    </row>
    <row r="94" spans="1:32" x14ac:dyDescent="0.25">
      <c r="A94" s="40">
        <v>6</v>
      </c>
      <c r="B94" s="114"/>
      <c r="C94" s="114"/>
      <c r="D94" s="114"/>
      <c r="E94" s="111"/>
      <c r="F94" s="114"/>
      <c r="G94" s="111"/>
      <c r="H94" s="114"/>
      <c r="I94" s="111"/>
      <c r="J94" s="114"/>
      <c r="K94" s="114"/>
      <c r="L94" s="111"/>
      <c r="M94" s="114"/>
      <c r="N94" s="111"/>
      <c r="O94" s="41" t="s">
        <v>130</v>
      </c>
      <c r="P94" s="40" t="s">
        <v>150</v>
      </c>
      <c r="Q94" s="53">
        <v>1000</v>
      </c>
      <c r="R94" s="53">
        <f>PROYECTADO!E101+PROYECTADO!F101+PROYECTADO!G101+PROYECTADO!H101+PROYECTADO!I101+PROYECTADO!J101+PROYECTADO!K101+PROYECTADO!L101+PROYECTADO!M101+PROYECTADO!N101+PROYECTADO!O101+PROYECTADO!P101</f>
        <v>1000</v>
      </c>
      <c r="S94" s="53">
        <f>EJECUTADO!E101+EJECUTADO!F101+EJECUTADO!G101+EJECUTADO!H101+EJECUTADO!I101+EJECUTADO!J101+EJECUTADO!K101+EJECUTADO!L101+EJECUTADO!M101+EJECUTADO!N101+EJECUTADO!O101+EJECUTADO!P101</f>
        <v>1000</v>
      </c>
      <c r="T94" s="42">
        <f t="shared" si="7"/>
        <v>1</v>
      </c>
      <c r="U94" s="42">
        <f t="shared" si="8"/>
        <v>1</v>
      </c>
      <c r="V94" s="52">
        <f t="shared" si="9"/>
        <v>1</v>
      </c>
      <c r="W94" s="118"/>
      <c r="X94" s="118"/>
      <c r="Y94" s="118"/>
      <c r="Z94" s="118"/>
      <c r="AA94" s="118"/>
      <c r="AB94" s="118"/>
      <c r="AC94" s="124"/>
      <c r="AD94" s="124"/>
      <c r="AE94" s="124"/>
      <c r="AF94" s="124"/>
    </row>
    <row r="95" spans="1:32" x14ac:dyDescent="0.25">
      <c r="A95" s="40">
        <v>7</v>
      </c>
      <c r="B95" s="114"/>
      <c r="C95" s="114"/>
      <c r="D95" s="114"/>
      <c r="E95" s="111"/>
      <c r="F95" s="114"/>
      <c r="G95" s="111"/>
      <c r="H95" s="114"/>
      <c r="I95" s="111"/>
      <c r="J95" s="114"/>
      <c r="K95" s="114"/>
      <c r="L95" s="111"/>
      <c r="M95" s="114"/>
      <c r="N95" s="111"/>
      <c r="O95" s="41" t="s">
        <v>155</v>
      </c>
      <c r="P95" s="40" t="s">
        <v>150</v>
      </c>
      <c r="Q95" s="53">
        <v>20000</v>
      </c>
      <c r="R95" s="53">
        <f>PROYECTADO!E102+PROYECTADO!F102+PROYECTADO!G102+PROYECTADO!H102+PROYECTADO!I102+PROYECTADO!J102+PROYECTADO!K102+PROYECTADO!L102+PROYECTADO!M102+PROYECTADO!N102+PROYECTADO!O102+PROYECTADO!P102</f>
        <v>20000</v>
      </c>
      <c r="S95" s="53">
        <f>EJECUTADO!E102+EJECUTADO!F102+EJECUTADO!G102+EJECUTADO!H102+EJECUTADO!I102+EJECUTADO!J102+EJECUTADO!K102+EJECUTADO!L102+EJECUTADO!M102+EJECUTADO!N102+EJECUTADO!O102+EJECUTADO!P102</f>
        <v>20000</v>
      </c>
      <c r="T95" s="42">
        <f t="shared" si="7"/>
        <v>1</v>
      </c>
      <c r="U95" s="42">
        <f t="shared" si="8"/>
        <v>1</v>
      </c>
      <c r="V95" s="52">
        <f t="shared" si="9"/>
        <v>1</v>
      </c>
      <c r="W95" s="118"/>
      <c r="X95" s="118"/>
      <c r="Y95" s="118"/>
      <c r="Z95" s="118"/>
      <c r="AA95" s="118"/>
      <c r="AB95" s="118"/>
      <c r="AC95" s="124"/>
      <c r="AD95" s="124"/>
      <c r="AE95" s="124"/>
      <c r="AF95" s="124"/>
    </row>
    <row r="96" spans="1:32" x14ac:dyDescent="0.25">
      <c r="A96" s="40">
        <v>1</v>
      </c>
      <c r="B96" s="113" t="s">
        <v>131</v>
      </c>
      <c r="C96" s="113" t="s">
        <v>128</v>
      </c>
      <c r="D96" s="113" t="str">
        <f>VLOOKUP(E96,LISTAS!$A$1:$B$18,2,0)</f>
        <v>O12</v>
      </c>
      <c r="E96" s="110" t="s">
        <v>101</v>
      </c>
      <c r="F96" s="113" t="str">
        <f>VLOOKUP(G96,LISTAS!$C$1:$D$6,2,0)</f>
        <v>EJT5</v>
      </c>
      <c r="G96" s="110" t="s">
        <v>70</v>
      </c>
      <c r="H96" s="113" t="str">
        <f>VLOOKUP(I96,LISTAS!$E$1:$F$7,2,0)</f>
        <v>OE4</v>
      </c>
      <c r="I96" s="110" t="s">
        <v>62</v>
      </c>
      <c r="J96" s="113" t="str">
        <f>VLOOKUP(K96,LISTAS!$G$1:$H$9,2,0)</f>
        <v>T8</v>
      </c>
      <c r="K96" s="113" t="s">
        <v>92</v>
      </c>
      <c r="L96" s="110" t="s">
        <v>132</v>
      </c>
      <c r="M96" s="113" t="s">
        <v>77</v>
      </c>
      <c r="N96" s="110" t="s">
        <v>47</v>
      </c>
      <c r="O96" s="41" t="s">
        <v>285</v>
      </c>
      <c r="P96" s="40" t="s">
        <v>150</v>
      </c>
      <c r="Q96" s="53">
        <v>2</v>
      </c>
      <c r="R96" s="53">
        <f>PROYECTADO!E104+PROYECTADO!F104+PROYECTADO!G104+PROYECTADO!H104+PROYECTADO!I104+PROYECTADO!J104+PROYECTADO!K104+PROYECTADO!L104+PROYECTADO!M104+PROYECTADO!N104+PROYECTADO!O104+PROYECTADO!P104</f>
        <v>2</v>
      </c>
      <c r="S96" s="53">
        <f>EJECUTADO!E104+EJECUTADO!F104+EJECUTADO!G104+EJECUTADO!H104+EJECUTADO!I104+EJECUTADO!J104+EJECUTADO!K104+EJECUTADO!L104+EJECUTADO!M104+EJECUTADO!N104+EJECUTADO!O104+EJECUTADO!P104</f>
        <v>2</v>
      </c>
      <c r="T96" s="43">
        <f t="shared" si="7"/>
        <v>1</v>
      </c>
      <c r="U96" s="43">
        <f t="shared" si="8"/>
        <v>1</v>
      </c>
      <c r="V96" s="52">
        <f t="shared" si="9"/>
        <v>1</v>
      </c>
      <c r="W96" s="118">
        <f>AVERAGE(T96:T107)</f>
        <v>1</v>
      </c>
      <c r="X96" s="118">
        <f>AVERAGE(U96:U107)</f>
        <v>0.91666666666666663</v>
      </c>
      <c r="Y96" s="118">
        <f>IFERROR(X96/W96,"")</f>
        <v>0.91666666666666663</v>
      </c>
      <c r="Z96" s="118">
        <f>+PPTO!I13</f>
        <v>0.99999999949369178</v>
      </c>
      <c r="AA96" s="118">
        <f>+PPTO!G13</f>
        <v>0.90041879023706928</v>
      </c>
      <c r="AB96" s="118">
        <f>+PPTO!J13</f>
        <v>0.90041879069295871</v>
      </c>
      <c r="AC96" s="124"/>
      <c r="AD96" s="124"/>
      <c r="AE96" s="124"/>
      <c r="AF96" s="124"/>
    </row>
    <row r="97" spans="1:32" x14ac:dyDescent="0.25">
      <c r="A97" s="40">
        <v>2</v>
      </c>
      <c r="B97" s="114"/>
      <c r="C97" s="114"/>
      <c r="D97" s="114"/>
      <c r="E97" s="111"/>
      <c r="F97" s="114"/>
      <c r="G97" s="111"/>
      <c r="H97" s="114"/>
      <c r="I97" s="111"/>
      <c r="J97" s="114"/>
      <c r="K97" s="114"/>
      <c r="L97" s="111"/>
      <c r="M97" s="114"/>
      <c r="N97" s="111"/>
      <c r="O97" s="41" t="s">
        <v>286</v>
      </c>
      <c r="P97" s="40" t="s">
        <v>150</v>
      </c>
      <c r="Q97" s="53">
        <v>1</v>
      </c>
      <c r="R97" s="53">
        <f>PROYECTADO!E105+PROYECTADO!F105+PROYECTADO!G105+PROYECTADO!H105+PROYECTADO!I105+PROYECTADO!J105+PROYECTADO!K105+PROYECTADO!L105+PROYECTADO!M105+PROYECTADO!N105+PROYECTADO!O105+PROYECTADO!P105</f>
        <v>1</v>
      </c>
      <c r="S97" s="53">
        <f>EJECUTADO!E105+EJECUTADO!F105+EJECUTADO!G105+EJECUTADO!H105+EJECUTADO!I105+EJECUTADO!J105+EJECUTADO!K105+EJECUTADO!L105+EJECUTADO!M105+EJECUTADO!N105+EJECUTADO!O105+EJECUTADO!P105</f>
        <v>1</v>
      </c>
      <c r="T97" s="42">
        <f t="shared" si="7"/>
        <v>1</v>
      </c>
      <c r="U97" s="42">
        <f t="shared" si="8"/>
        <v>1</v>
      </c>
      <c r="V97" s="52">
        <f t="shared" si="9"/>
        <v>1</v>
      </c>
      <c r="W97" s="118"/>
      <c r="X97" s="118"/>
      <c r="Y97" s="118"/>
      <c r="Z97" s="118"/>
      <c r="AA97" s="118"/>
      <c r="AB97" s="118"/>
      <c r="AC97" s="124"/>
      <c r="AD97" s="124"/>
      <c r="AE97" s="124"/>
      <c r="AF97" s="124"/>
    </row>
    <row r="98" spans="1:32" x14ac:dyDescent="0.25">
      <c r="A98" s="40">
        <v>3</v>
      </c>
      <c r="B98" s="114"/>
      <c r="C98" s="114"/>
      <c r="D98" s="114"/>
      <c r="E98" s="111"/>
      <c r="F98" s="114"/>
      <c r="G98" s="111"/>
      <c r="H98" s="114"/>
      <c r="I98" s="111"/>
      <c r="J98" s="114"/>
      <c r="K98" s="114"/>
      <c r="L98" s="111"/>
      <c r="M98" s="114"/>
      <c r="N98" s="111"/>
      <c r="O98" s="41" t="s">
        <v>287</v>
      </c>
      <c r="P98" s="40" t="s">
        <v>150</v>
      </c>
      <c r="Q98" s="53">
        <v>1</v>
      </c>
      <c r="R98" s="53">
        <f>PROYECTADO!E106+PROYECTADO!F106+PROYECTADO!G106+PROYECTADO!H106+PROYECTADO!I106+PROYECTADO!J106+PROYECTADO!K106+PROYECTADO!L106+PROYECTADO!M106+PROYECTADO!N106+PROYECTADO!O106+PROYECTADO!P106</f>
        <v>1</v>
      </c>
      <c r="S98" s="53">
        <f>EJECUTADO!E106+EJECUTADO!F106+EJECUTADO!G106+EJECUTADO!H106+EJECUTADO!I106+EJECUTADO!J106+EJECUTADO!K106+EJECUTADO!L106+EJECUTADO!M106+EJECUTADO!N106+EJECUTADO!O106+EJECUTADO!P106</f>
        <v>1</v>
      </c>
      <c r="T98" s="42">
        <f t="shared" si="7"/>
        <v>1</v>
      </c>
      <c r="U98" s="42">
        <f t="shared" si="8"/>
        <v>1</v>
      </c>
      <c r="V98" s="52">
        <f t="shared" si="9"/>
        <v>1</v>
      </c>
      <c r="W98" s="118"/>
      <c r="X98" s="118"/>
      <c r="Y98" s="118"/>
      <c r="Z98" s="118"/>
      <c r="AA98" s="118"/>
      <c r="AB98" s="118"/>
      <c r="AC98" s="124"/>
      <c r="AD98" s="124"/>
      <c r="AE98" s="124"/>
      <c r="AF98" s="124"/>
    </row>
    <row r="99" spans="1:32" x14ac:dyDescent="0.25">
      <c r="A99" s="40">
        <v>4</v>
      </c>
      <c r="B99" s="114"/>
      <c r="C99" s="114"/>
      <c r="D99" s="114"/>
      <c r="E99" s="111"/>
      <c r="F99" s="114"/>
      <c r="G99" s="111"/>
      <c r="H99" s="114"/>
      <c r="I99" s="111"/>
      <c r="J99" s="114"/>
      <c r="K99" s="114"/>
      <c r="L99" s="111"/>
      <c r="M99" s="114"/>
      <c r="N99" s="111"/>
      <c r="O99" s="41" t="s">
        <v>288</v>
      </c>
      <c r="P99" s="40" t="s">
        <v>150</v>
      </c>
      <c r="Q99" s="53">
        <v>1</v>
      </c>
      <c r="R99" s="53">
        <f>PROYECTADO!E107+PROYECTADO!F107+PROYECTADO!G107+PROYECTADO!H107+PROYECTADO!I107+PROYECTADO!J107+PROYECTADO!K107+PROYECTADO!L107+PROYECTADO!M107+PROYECTADO!N107+PROYECTADO!O107+PROYECTADO!P107</f>
        <v>1</v>
      </c>
      <c r="S99" s="53">
        <f>EJECUTADO!E107+EJECUTADO!F107+EJECUTADO!G107+EJECUTADO!H107+EJECUTADO!I107+EJECUTADO!J107+EJECUTADO!K107+EJECUTADO!L107+EJECUTADO!M107+EJECUTADO!N107+EJECUTADO!O107+EJECUTADO!P107</f>
        <v>1</v>
      </c>
      <c r="T99" s="42">
        <f t="shared" si="7"/>
        <v>1</v>
      </c>
      <c r="U99" s="42">
        <f t="shared" si="8"/>
        <v>1</v>
      </c>
      <c r="V99" s="52">
        <f t="shared" si="9"/>
        <v>1</v>
      </c>
      <c r="W99" s="118"/>
      <c r="X99" s="118"/>
      <c r="Y99" s="118"/>
      <c r="Z99" s="118"/>
      <c r="AA99" s="118"/>
      <c r="AB99" s="118"/>
      <c r="AC99" s="124"/>
      <c r="AD99" s="124"/>
      <c r="AE99" s="124"/>
      <c r="AF99" s="124"/>
    </row>
    <row r="100" spans="1:32" x14ac:dyDescent="0.25">
      <c r="A100" s="40">
        <v>5</v>
      </c>
      <c r="B100" s="114"/>
      <c r="C100" s="114"/>
      <c r="D100" s="114"/>
      <c r="E100" s="111"/>
      <c r="F100" s="114"/>
      <c r="G100" s="111"/>
      <c r="H100" s="114"/>
      <c r="I100" s="111"/>
      <c r="J100" s="114"/>
      <c r="K100" s="114"/>
      <c r="L100" s="111"/>
      <c r="M100" s="114"/>
      <c r="N100" s="111"/>
      <c r="O100" s="41" t="s">
        <v>289</v>
      </c>
      <c r="P100" s="40" t="s">
        <v>150</v>
      </c>
      <c r="Q100" s="53">
        <v>1</v>
      </c>
      <c r="R100" s="53">
        <f>PROYECTADO!E108+PROYECTADO!F108+PROYECTADO!G108+PROYECTADO!H108+PROYECTADO!I108+PROYECTADO!J108+PROYECTADO!K108+PROYECTADO!L108+PROYECTADO!M108+PROYECTADO!N108+PROYECTADO!O108+PROYECTADO!P108</f>
        <v>1</v>
      </c>
      <c r="S100" s="53">
        <f>EJECUTADO!E108+EJECUTADO!F108+EJECUTADO!G108+EJECUTADO!H108+EJECUTADO!I108+EJECUTADO!J108+EJECUTADO!K108+EJECUTADO!L108+EJECUTADO!M108+EJECUTADO!N108+EJECUTADO!O108+EJECUTADO!P108</f>
        <v>1</v>
      </c>
      <c r="T100" s="42">
        <f t="shared" si="7"/>
        <v>1</v>
      </c>
      <c r="U100" s="42">
        <f t="shared" si="8"/>
        <v>1</v>
      </c>
      <c r="V100" s="52">
        <f t="shared" si="9"/>
        <v>1</v>
      </c>
      <c r="W100" s="118"/>
      <c r="X100" s="118"/>
      <c r="Y100" s="118"/>
      <c r="Z100" s="118"/>
      <c r="AA100" s="118"/>
      <c r="AB100" s="118"/>
      <c r="AC100" s="124"/>
      <c r="AD100" s="124"/>
      <c r="AE100" s="124"/>
      <c r="AF100" s="124"/>
    </row>
    <row r="101" spans="1:32" x14ac:dyDescent="0.25">
      <c r="A101" s="40">
        <v>6</v>
      </c>
      <c r="B101" s="114"/>
      <c r="C101" s="114"/>
      <c r="D101" s="114"/>
      <c r="E101" s="111"/>
      <c r="F101" s="114"/>
      <c r="G101" s="111"/>
      <c r="H101" s="114"/>
      <c r="I101" s="111"/>
      <c r="J101" s="114"/>
      <c r="K101" s="114"/>
      <c r="L101" s="111"/>
      <c r="M101" s="114"/>
      <c r="N101" s="111"/>
      <c r="O101" s="41" t="s">
        <v>290</v>
      </c>
      <c r="P101" s="40" t="s">
        <v>150</v>
      </c>
      <c r="Q101" s="53">
        <v>1</v>
      </c>
      <c r="R101" s="53">
        <f>PROYECTADO!E109+PROYECTADO!F109+PROYECTADO!G109+PROYECTADO!H109+PROYECTADO!I109+PROYECTADO!J109+PROYECTADO!K109+PROYECTADO!L109+PROYECTADO!M109+PROYECTADO!N109+PROYECTADO!O109+PROYECTADO!P109</f>
        <v>1</v>
      </c>
      <c r="S101" s="53">
        <f>EJECUTADO!E109+EJECUTADO!F109+EJECUTADO!G109+EJECUTADO!H109+EJECUTADO!I109+EJECUTADO!J109+EJECUTADO!K109+EJECUTADO!L109+EJECUTADO!M109+EJECUTADO!N109+EJECUTADO!O109+EJECUTADO!P109</f>
        <v>1</v>
      </c>
      <c r="T101" s="42">
        <f t="shared" si="7"/>
        <v>1</v>
      </c>
      <c r="U101" s="42">
        <f t="shared" si="8"/>
        <v>1</v>
      </c>
      <c r="V101" s="52">
        <f t="shared" si="9"/>
        <v>1</v>
      </c>
      <c r="W101" s="118"/>
      <c r="X101" s="118"/>
      <c r="Y101" s="118"/>
      <c r="Z101" s="118"/>
      <c r="AA101" s="118"/>
      <c r="AB101" s="118"/>
      <c r="AC101" s="124"/>
      <c r="AD101" s="124"/>
      <c r="AE101" s="124"/>
      <c r="AF101" s="124"/>
    </row>
    <row r="102" spans="1:32" x14ac:dyDescent="0.25">
      <c r="A102" s="40">
        <v>7</v>
      </c>
      <c r="B102" s="114"/>
      <c r="C102" s="114"/>
      <c r="D102" s="114"/>
      <c r="E102" s="111"/>
      <c r="F102" s="114"/>
      <c r="G102" s="111"/>
      <c r="H102" s="114"/>
      <c r="I102" s="111"/>
      <c r="J102" s="114"/>
      <c r="K102" s="114"/>
      <c r="L102" s="111"/>
      <c r="M102" s="114"/>
      <c r="N102" s="111"/>
      <c r="O102" s="41" t="s">
        <v>291</v>
      </c>
      <c r="P102" s="40" t="s">
        <v>150</v>
      </c>
      <c r="Q102" s="53">
        <v>1</v>
      </c>
      <c r="R102" s="53">
        <f>PROYECTADO!E110+PROYECTADO!F110+PROYECTADO!G110+PROYECTADO!H110+PROYECTADO!I110+PROYECTADO!J110+PROYECTADO!K110+PROYECTADO!L110+PROYECTADO!M110+PROYECTADO!N110+PROYECTADO!O110+PROYECTADO!P110</f>
        <v>1</v>
      </c>
      <c r="S102" s="53">
        <f>EJECUTADO!E110+EJECUTADO!F110+EJECUTADO!G110+EJECUTADO!H110+EJECUTADO!I110+EJECUTADO!J110+EJECUTADO!K110+EJECUTADO!L110+EJECUTADO!M110+EJECUTADO!N110+EJECUTADO!O110+EJECUTADO!P110</f>
        <v>1</v>
      </c>
      <c r="T102" s="42">
        <f t="shared" si="7"/>
        <v>1</v>
      </c>
      <c r="U102" s="42">
        <f t="shared" si="8"/>
        <v>1</v>
      </c>
      <c r="V102" s="52">
        <f t="shared" si="9"/>
        <v>1</v>
      </c>
      <c r="W102" s="118"/>
      <c r="X102" s="118"/>
      <c r="Y102" s="118"/>
      <c r="Z102" s="118"/>
      <c r="AA102" s="118"/>
      <c r="AB102" s="118"/>
      <c r="AC102" s="124"/>
      <c r="AD102" s="124"/>
      <c r="AE102" s="124"/>
      <c r="AF102" s="124"/>
    </row>
    <row r="103" spans="1:32" x14ac:dyDescent="0.25">
      <c r="A103" s="40">
        <v>8</v>
      </c>
      <c r="B103" s="114"/>
      <c r="C103" s="114"/>
      <c r="D103" s="114"/>
      <c r="E103" s="111"/>
      <c r="F103" s="114"/>
      <c r="G103" s="111"/>
      <c r="H103" s="114"/>
      <c r="I103" s="111"/>
      <c r="J103" s="114"/>
      <c r="K103" s="114"/>
      <c r="L103" s="111"/>
      <c r="M103" s="114"/>
      <c r="N103" s="111"/>
      <c r="O103" s="41" t="s">
        <v>292</v>
      </c>
      <c r="P103" s="40" t="s">
        <v>150</v>
      </c>
      <c r="Q103" s="53">
        <v>1</v>
      </c>
      <c r="R103" s="53">
        <f>PROYECTADO!E111+PROYECTADO!F111+PROYECTADO!G111+PROYECTADO!H111+PROYECTADO!I111+PROYECTADO!J111+PROYECTADO!K111+PROYECTADO!L111+PROYECTADO!M111+PROYECTADO!N111+PROYECTADO!O111+PROYECTADO!P111</f>
        <v>1</v>
      </c>
      <c r="S103" s="53">
        <f>EJECUTADO!E111+EJECUTADO!F111+EJECUTADO!G111+EJECUTADO!H111+EJECUTADO!I111+EJECUTADO!J111+EJECUTADO!K111+EJECUTADO!L111+EJECUTADO!M111+EJECUTADO!N111+EJECUTADO!O111+EJECUTADO!P111</f>
        <v>1</v>
      </c>
      <c r="T103" s="42">
        <f t="shared" si="7"/>
        <v>1</v>
      </c>
      <c r="U103" s="42">
        <f t="shared" si="8"/>
        <v>1</v>
      </c>
      <c r="V103" s="52">
        <f t="shared" si="9"/>
        <v>1</v>
      </c>
      <c r="W103" s="118"/>
      <c r="X103" s="118"/>
      <c r="Y103" s="118"/>
      <c r="Z103" s="118"/>
      <c r="AA103" s="118"/>
      <c r="AB103" s="118"/>
      <c r="AC103" s="124"/>
      <c r="AD103" s="124"/>
      <c r="AE103" s="124"/>
      <c r="AF103" s="124"/>
    </row>
    <row r="104" spans="1:32" x14ac:dyDescent="0.25">
      <c r="A104" s="40">
        <v>9</v>
      </c>
      <c r="B104" s="114"/>
      <c r="C104" s="114"/>
      <c r="D104" s="114"/>
      <c r="E104" s="111"/>
      <c r="F104" s="114"/>
      <c r="G104" s="111"/>
      <c r="H104" s="114"/>
      <c r="I104" s="111"/>
      <c r="J104" s="114"/>
      <c r="K104" s="114"/>
      <c r="L104" s="111"/>
      <c r="M104" s="114"/>
      <c r="N104" s="111"/>
      <c r="O104" s="41" t="s">
        <v>293</v>
      </c>
      <c r="P104" s="40" t="s">
        <v>150</v>
      </c>
      <c r="Q104" s="53">
        <v>1</v>
      </c>
      <c r="R104" s="53">
        <f>PROYECTADO!E112+PROYECTADO!F112+PROYECTADO!G112+PROYECTADO!H112+PROYECTADO!I112+PROYECTADO!J112+PROYECTADO!K112+PROYECTADO!L112+PROYECTADO!M112+PROYECTADO!N112+PROYECTADO!O112+PROYECTADO!P112</f>
        <v>1</v>
      </c>
      <c r="S104" s="53">
        <f>EJECUTADO!E112+EJECUTADO!F112+EJECUTADO!G112+EJECUTADO!H112+EJECUTADO!I112+EJECUTADO!J112+EJECUTADO!K112+EJECUTADO!L112+EJECUTADO!M112+EJECUTADO!N112+EJECUTADO!O112+EJECUTADO!P112</f>
        <v>0</v>
      </c>
      <c r="T104" s="42">
        <f t="shared" si="7"/>
        <v>1</v>
      </c>
      <c r="U104" s="42">
        <f t="shared" si="8"/>
        <v>0</v>
      </c>
      <c r="V104" s="52">
        <f t="shared" si="9"/>
        <v>0</v>
      </c>
      <c r="W104" s="118"/>
      <c r="X104" s="118"/>
      <c r="Y104" s="118"/>
      <c r="Z104" s="118"/>
      <c r="AA104" s="118"/>
      <c r="AB104" s="118"/>
      <c r="AC104" s="124"/>
      <c r="AD104" s="124"/>
      <c r="AE104" s="124"/>
      <c r="AF104" s="124"/>
    </row>
    <row r="105" spans="1:32" x14ac:dyDescent="0.25">
      <c r="A105" s="40">
        <v>10</v>
      </c>
      <c r="B105" s="114"/>
      <c r="C105" s="114"/>
      <c r="D105" s="114"/>
      <c r="E105" s="111"/>
      <c r="F105" s="114"/>
      <c r="G105" s="111"/>
      <c r="H105" s="114"/>
      <c r="I105" s="111"/>
      <c r="J105" s="114"/>
      <c r="K105" s="114"/>
      <c r="L105" s="111"/>
      <c r="M105" s="114"/>
      <c r="N105" s="111"/>
      <c r="O105" s="41" t="s">
        <v>294</v>
      </c>
      <c r="P105" s="40" t="s">
        <v>150</v>
      </c>
      <c r="Q105" s="53">
        <v>1</v>
      </c>
      <c r="R105" s="53">
        <f>PROYECTADO!E113+PROYECTADO!F113+PROYECTADO!G113+PROYECTADO!H113+PROYECTADO!I113+PROYECTADO!J113+PROYECTADO!K113+PROYECTADO!L113+PROYECTADO!M113+PROYECTADO!N113+PROYECTADO!O113+PROYECTADO!P113</f>
        <v>1</v>
      </c>
      <c r="S105" s="53">
        <f>EJECUTADO!E113+EJECUTADO!F113+EJECUTADO!G113+EJECUTADO!H113+EJECUTADO!I113+EJECUTADO!J113+EJECUTADO!K113+EJECUTADO!L113+EJECUTADO!M113+EJECUTADO!N113+EJECUTADO!O113+EJECUTADO!P113</f>
        <v>1</v>
      </c>
      <c r="T105" s="42">
        <f t="shared" si="7"/>
        <v>1</v>
      </c>
      <c r="U105" s="42">
        <f t="shared" si="8"/>
        <v>1</v>
      </c>
      <c r="V105" s="52">
        <f t="shared" si="9"/>
        <v>1</v>
      </c>
      <c r="W105" s="118"/>
      <c r="X105" s="118"/>
      <c r="Y105" s="118"/>
      <c r="Z105" s="118"/>
      <c r="AA105" s="118"/>
      <c r="AB105" s="118"/>
      <c r="AC105" s="124"/>
      <c r="AD105" s="124"/>
      <c r="AE105" s="124"/>
      <c r="AF105" s="124"/>
    </row>
    <row r="106" spans="1:32" x14ac:dyDescent="0.25">
      <c r="A106" s="40">
        <v>11</v>
      </c>
      <c r="B106" s="114"/>
      <c r="C106" s="114"/>
      <c r="D106" s="114"/>
      <c r="E106" s="111"/>
      <c r="F106" s="114"/>
      <c r="G106" s="111"/>
      <c r="H106" s="114"/>
      <c r="I106" s="111"/>
      <c r="J106" s="114"/>
      <c r="K106" s="114"/>
      <c r="L106" s="111"/>
      <c r="M106" s="114"/>
      <c r="N106" s="111"/>
      <c r="O106" s="41" t="s">
        <v>295</v>
      </c>
      <c r="P106" s="40" t="s">
        <v>150</v>
      </c>
      <c r="Q106" s="53">
        <v>1</v>
      </c>
      <c r="R106" s="53">
        <f>PROYECTADO!E114+PROYECTADO!F114+PROYECTADO!G114+PROYECTADO!H114+PROYECTADO!I114+PROYECTADO!J114+PROYECTADO!K114+PROYECTADO!L114+PROYECTADO!M114+PROYECTADO!N114+PROYECTADO!O114+PROYECTADO!P114</f>
        <v>1</v>
      </c>
      <c r="S106" s="53">
        <f>EJECUTADO!E114+EJECUTADO!F114+EJECUTADO!G114+EJECUTADO!H114+EJECUTADO!I114+EJECUTADO!J114+EJECUTADO!K114+EJECUTADO!L114+EJECUTADO!M114+EJECUTADO!N114+EJECUTADO!O114+EJECUTADO!P114</f>
        <v>1</v>
      </c>
      <c r="T106" s="42">
        <f t="shared" si="7"/>
        <v>1</v>
      </c>
      <c r="U106" s="42">
        <f t="shared" si="8"/>
        <v>1</v>
      </c>
      <c r="V106" s="52">
        <f t="shared" si="9"/>
        <v>1</v>
      </c>
      <c r="W106" s="118"/>
      <c r="X106" s="118"/>
      <c r="Y106" s="118"/>
      <c r="Z106" s="118"/>
      <c r="AA106" s="118"/>
      <c r="AB106" s="118"/>
      <c r="AC106" s="124"/>
      <c r="AD106" s="124"/>
      <c r="AE106" s="124"/>
      <c r="AF106" s="124"/>
    </row>
    <row r="107" spans="1:32" x14ac:dyDescent="0.25">
      <c r="A107" s="40">
        <v>12</v>
      </c>
      <c r="B107" s="114"/>
      <c r="C107" s="114"/>
      <c r="D107" s="114"/>
      <c r="E107" s="111"/>
      <c r="F107" s="114"/>
      <c r="G107" s="111"/>
      <c r="H107" s="114"/>
      <c r="I107" s="111"/>
      <c r="J107" s="114"/>
      <c r="K107" s="114"/>
      <c r="L107" s="111"/>
      <c r="M107" s="114"/>
      <c r="N107" s="111"/>
      <c r="O107" s="41" t="s">
        <v>296</v>
      </c>
      <c r="P107" s="40" t="s">
        <v>150</v>
      </c>
      <c r="Q107" s="53">
        <v>1</v>
      </c>
      <c r="R107" s="53">
        <f>PROYECTADO!E115+PROYECTADO!F115+PROYECTADO!G115+PROYECTADO!H115+PROYECTADO!I115+PROYECTADO!J115+PROYECTADO!K115+PROYECTADO!L115+PROYECTADO!M115+PROYECTADO!N115+PROYECTADO!O115+PROYECTADO!P115</f>
        <v>1</v>
      </c>
      <c r="S107" s="53">
        <f>EJECUTADO!E115+EJECUTADO!F115+EJECUTADO!G115+EJECUTADO!H115+EJECUTADO!I115+EJECUTADO!J115+EJECUTADO!K115+EJECUTADO!L115+EJECUTADO!M115+EJECUTADO!N115+EJECUTADO!O115+EJECUTADO!P115</f>
        <v>1</v>
      </c>
      <c r="T107" s="42">
        <f t="shared" si="7"/>
        <v>1</v>
      </c>
      <c r="U107" s="42">
        <f t="shared" si="8"/>
        <v>1</v>
      </c>
      <c r="V107" s="52">
        <f t="shared" si="9"/>
        <v>1</v>
      </c>
      <c r="W107" s="118"/>
      <c r="X107" s="118"/>
      <c r="Y107" s="118"/>
      <c r="Z107" s="118"/>
      <c r="AA107" s="118"/>
      <c r="AB107" s="118"/>
      <c r="AC107" s="124"/>
      <c r="AD107" s="124"/>
      <c r="AE107" s="124"/>
      <c r="AF107" s="124"/>
    </row>
    <row r="108" spans="1:32" ht="14.45" customHeight="1" x14ac:dyDescent="0.25">
      <c r="A108" s="40">
        <v>1</v>
      </c>
      <c r="B108" s="113" t="s">
        <v>135</v>
      </c>
      <c r="C108" s="113" t="s">
        <v>128</v>
      </c>
      <c r="D108" s="113" t="str">
        <f>VLOOKUP(E108,LISTAS!$A$1:$B$18,2,0)</f>
        <v>O12</v>
      </c>
      <c r="E108" s="110" t="s">
        <v>101</v>
      </c>
      <c r="F108" s="113" t="str">
        <f>VLOOKUP(G108,LISTAS!$C$1:$D$6,2,0)</f>
        <v>EJT5</v>
      </c>
      <c r="G108" s="110" t="s">
        <v>70</v>
      </c>
      <c r="H108" s="113" t="str">
        <f>VLOOKUP(I108,LISTAS!$E$1:$F$7,2,0)</f>
        <v>OE4</v>
      </c>
      <c r="I108" s="110" t="s">
        <v>62</v>
      </c>
      <c r="J108" s="113" t="str">
        <f>VLOOKUP(K108,LISTAS!$G$1:$H$9,2,0)</f>
        <v>T8</v>
      </c>
      <c r="K108" s="113" t="s">
        <v>92</v>
      </c>
      <c r="L108" s="110" t="s">
        <v>134</v>
      </c>
      <c r="M108" s="113" t="s">
        <v>77</v>
      </c>
      <c r="N108" s="110" t="s">
        <v>47</v>
      </c>
      <c r="O108" s="41" t="s">
        <v>156</v>
      </c>
      <c r="P108" s="40" t="s">
        <v>34</v>
      </c>
      <c r="Q108" s="53">
        <v>27</v>
      </c>
      <c r="R108" s="53">
        <f>PROYECTADO!E117+PROYECTADO!F117+PROYECTADO!G117+PROYECTADO!H117+PROYECTADO!I117+PROYECTADO!J117+PROYECTADO!K117+PROYECTADO!L117+PROYECTADO!M117+PROYECTADO!N117+PROYECTADO!O117+PROYECTADO!P117</f>
        <v>27</v>
      </c>
      <c r="S108" s="53">
        <f>EJECUTADO!E117+EJECUTADO!F117+EJECUTADO!G117+EJECUTADO!H117+EJECUTADO!I117+EJECUTADO!J117+EJECUTADO!K117+EJECUTADO!L117+EJECUTADO!M117+EJECUTADO!N117+EJECUTADO!O117+EJECUTADO!P117</f>
        <v>27</v>
      </c>
      <c r="T108" s="43">
        <f t="shared" si="7"/>
        <v>1</v>
      </c>
      <c r="U108" s="43">
        <f t="shared" si="8"/>
        <v>1</v>
      </c>
      <c r="V108" s="52">
        <f t="shared" si="9"/>
        <v>1</v>
      </c>
      <c r="W108" s="120">
        <f>AVERAGE(T108:T132)</f>
        <v>1</v>
      </c>
      <c r="X108" s="120">
        <f>AVERAGE(U108:U132)</f>
        <v>1.0831712962962963</v>
      </c>
      <c r="Y108" s="120">
        <f>IFERROR(X108/W108,"")</f>
        <v>1.0831712962962963</v>
      </c>
      <c r="Z108" s="120">
        <f>+PPTO!I14</f>
        <v>1.0000000001389513</v>
      </c>
      <c r="AA108" s="120">
        <f>+PPTO!G14</f>
        <v>0.96239016691525969</v>
      </c>
      <c r="AB108" s="120">
        <f>+PPTO!J14</f>
        <v>0.96239016678153444</v>
      </c>
      <c r="AC108" s="128"/>
      <c r="AD108" s="129"/>
      <c r="AE108" s="129"/>
      <c r="AF108" s="130"/>
    </row>
    <row r="109" spans="1:32" x14ac:dyDescent="0.25">
      <c r="A109" s="40">
        <v>2</v>
      </c>
      <c r="B109" s="114"/>
      <c r="C109" s="114"/>
      <c r="D109" s="114"/>
      <c r="E109" s="111"/>
      <c r="F109" s="114"/>
      <c r="G109" s="111"/>
      <c r="H109" s="114"/>
      <c r="I109" s="111"/>
      <c r="J109" s="114"/>
      <c r="K109" s="114"/>
      <c r="L109" s="111"/>
      <c r="M109" s="114"/>
      <c r="N109" s="111"/>
      <c r="O109" s="41" t="s">
        <v>136</v>
      </c>
      <c r="P109" s="40" t="s">
        <v>150</v>
      </c>
      <c r="Q109" s="53">
        <v>1800</v>
      </c>
      <c r="R109" s="53">
        <f>PROYECTADO!E118+PROYECTADO!F118+PROYECTADO!G118+PROYECTADO!H118+PROYECTADO!I118+PROYECTADO!J118+PROYECTADO!K118+PROYECTADO!L118+PROYECTADO!M118+PROYECTADO!N118+PROYECTADO!O118+PROYECTADO!P118</f>
        <v>1800</v>
      </c>
      <c r="S109" s="53">
        <f>EJECUTADO!E118+EJECUTADO!F118+EJECUTADO!G118+EJECUTADO!H118+EJECUTADO!I118+EJECUTADO!J118+EJECUTADO!K118+EJECUTADO!L118+EJECUTADO!M118+EJECUTADO!N118+EJECUTADO!O118+EJECUTADO!P118</f>
        <v>1800</v>
      </c>
      <c r="T109" s="42">
        <f t="shared" si="7"/>
        <v>1</v>
      </c>
      <c r="U109" s="42">
        <f t="shared" si="8"/>
        <v>1</v>
      </c>
      <c r="V109" s="52">
        <f t="shared" si="9"/>
        <v>1</v>
      </c>
      <c r="W109" s="122"/>
      <c r="X109" s="122"/>
      <c r="Y109" s="122"/>
      <c r="Z109" s="122"/>
      <c r="AA109" s="122"/>
      <c r="AB109" s="122"/>
      <c r="AC109" s="131"/>
      <c r="AD109" s="132"/>
      <c r="AE109" s="132"/>
      <c r="AF109" s="133"/>
    </row>
    <row r="110" spans="1:32" x14ac:dyDescent="0.25">
      <c r="A110" s="40">
        <v>3</v>
      </c>
      <c r="B110" s="114"/>
      <c r="C110" s="114"/>
      <c r="D110" s="114"/>
      <c r="E110" s="111"/>
      <c r="F110" s="114"/>
      <c r="G110" s="111"/>
      <c r="H110" s="114"/>
      <c r="I110" s="111"/>
      <c r="J110" s="114"/>
      <c r="K110" s="114"/>
      <c r="L110" s="111"/>
      <c r="M110" s="114"/>
      <c r="N110" s="111"/>
      <c r="O110" s="41" t="s">
        <v>137</v>
      </c>
      <c r="P110" s="40" t="s">
        <v>150</v>
      </c>
      <c r="Q110" s="53">
        <v>14400</v>
      </c>
      <c r="R110" s="53">
        <f>PROYECTADO!E119+PROYECTADO!F119+PROYECTADO!G119+PROYECTADO!H119+PROYECTADO!I119+PROYECTADO!J119+PROYECTADO!K119+PROYECTADO!L119+PROYECTADO!M119+PROYECTADO!N119+PROYECTADO!O119+PROYECTADO!P119</f>
        <v>14400</v>
      </c>
      <c r="S110" s="53">
        <f>EJECUTADO!E119+EJECUTADO!F119+EJECUTADO!G119+EJECUTADO!H119+EJECUTADO!I119+EJECUTADO!J119+EJECUTADO!K119+EJECUTADO!L119+EJECUTADO!M119+EJECUTADO!N119+EJECUTADO!O119+EJECUTADO!P119</f>
        <v>14015</v>
      </c>
      <c r="T110" s="42">
        <f t="shared" si="7"/>
        <v>1</v>
      </c>
      <c r="U110" s="42">
        <f t="shared" si="8"/>
        <v>0.97326388888888893</v>
      </c>
      <c r="V110" s="52">
        <f t="shared" si="9"/>
        <v>0.97326388888888893</v>
      </c>
      <c r="W110" s="122"/>
      <c r="X110" s="122"/>
      <c r="Y110" s="122"/>
      <c r="Z110" s="122"/>
      <c r="AA110" s="122"/>
      <c r="AB110" s="122"/>
      <c r="AC110" s="131"/>
      <c r="AD110" s="132"/>
      <c r="AE110" s="132"/>
      <c r="AF110" s="133"/>
    </row>
    <row r="111" spans="1:32" x14ac:dyDescent="0.25">
      <c r="A111" s="40">
        <v>4</v>
      </c>
      <c r="B111" s="114"/>
      <c r="C111" s="114"/>
      <c r="D111" s="114"/>
      <c r="E111" s="111"/>
      <c r="F111" s="114"/>
      <c r="G111" s="111"/>
      <c r="H111" s="114"/>
      <c r="I111" s="111"/>
      <c r="J111" s="114"/>
      <c r="K111" s="114"/>
      <c r="L111" s="111"/>
      <c r="M111" s="114"/>
      <c r="N111" s="111"/>
      <c r="O111" s="41" t="s">
        <v>157</v>
      </c>
      <c r="P111" s="40" t="s">
        <v>150</v>
      </c>
      <c r="Q111" s="53">
        <v>72</v>
      </c>
      <c r="R111" s="53">
        <f>PROYECTADO!E120+PROYECTADO!F120+PROYECTADO!G120+PROYECTADO!H120+PROYECTADO!I120+PROYECTADO!J120+PROYECTADO!K120+PROYECTADO!L120+PROYECTADO!M120+PROYECTADO!N120+PROYECTADO!O120+PROYECTADO!P120</f>
        <v>72</v>
      </c>
      <c r="S111" s="53">
        <f>EJECUTADO!E120+EJECUTADO!F120+EJECUTADO!G120+EJECUTADO!H120+EJECUTADO!I120+EJECUTADO!J120+EJECUTADO!K120+EJECUTADO!L120+EJECUTADO!M120+EJECUTADO!N120+EJECUTADO!O120+EJECUTADO!P120</f>
        <v>72</v>
      </c>
      <c r="T111" s="42">
        <f t="shared" si="7"/>
        <v>1</v>
      </c>
      <c r="U111" s="42">
        <f t="shared" si="8"/>
        <v>1</v>
      </c>
      <c r="V111" s="52">
        <f t="shared" si="9"/>
        <v>1</v>
      </c>
      <c r="W111" s="122"/>
      <c r="X111" s="122"/>
      <c r="Y111" s="122"/>
      <c r="Z111" s="122"/>
      <c r="AA111" s="122"/>
      <c r="AB111" s="122"/>
      <c r="AC111" s="131"/>
      <c r="AD111" s="132"/>
      <c r="AE111" s="132"/>
      <c r="AF111" s="133"/>
    </row>
    <row r="112" spans="1:32" x14ac:dyDescent="0.25">
      <c r="A112" s="40">
        <v>5</v>
      </c>
      <c r="B112" s="114"/>
      <c r="C112" s="114"/>
      <c r="D112" s="114"/>
      <c r="E112" s="111"/>
      <c r="F112" s="114"/>
      <c r="G112" s="111"/>
      <c r="H112" s="114"/>
      <c r="I112" s="111"/>
      <c r="J112" s="114"/>
      <c r="K112" s="114"/>
      <c r="L112" s="111"/>
      <c r="M112" s="114"/>
      <c r="N112" s="111"/>
      <c r="O112" s="41" t="s">
        <v>138</v>
      </c>
      <c r="P112" s="40" t="s">
        <v>150</v>
      </c>
      <c r="Q112" s="53">
        <v>36</v>
      </c>
      <c r="R112" s="53">
        <f>PROYECTADO!E121+PROYECTADO!F121+PROYECTADO!G121+PROYECTADO!H121+PROYECTADO!I121+PROYECTADO!J121+PROYECTADO!K121+PROYECTADO!L121+PROYECTADO!M121+PROYECTADO!N121+PROYECTADO!O121+PROYECTADO!P121</f>
        <v>36</v>
      </c>
      <c r="S112" s="53">
        <f>EJECUTADO!E121+EJECUTADO!F121+EJECUTADO!G121+EJECUTADO!H121+EJECUTADO!I121+EJECUTADO!J121+EJECUTADO!K121+EJECUTADO!L121+EJECUTADO!M121+EJECUTADO!N121+EJECUTADO!O121+EJECUTADO!P121</f>
        <v>35</v>
      </c>
      <c r="T112" s="42">
        <f t="shared" si="7"/>
        <v>1</v>
      </c>
      <c r="U112" s="42">
        <f t="shared" si="8"/>
        <v>0.97222222222222221</v>
      </c>
      <c r="V112" s="52">
        <f t="shared" si="9"/>
        <v>0.97222222222222221</v>
      </c>
      <c r="W112" s="122"/>
      <c r="X112" s="122"/>
      <c r="Y112" s="122"/>
      <c r="Z112" s="122"/>
      <c r="AA112" s="122"/>
      <c r="AB112" s="122"/>
      <c r="AC112" s="131"/>
      <c r="AD112" s="132"/>
      <c r="AE112" s="132"/>
      <c r="AF112" s="133"/>
    </row>
    <row r="113" spans="1:32" x14ac:dyDescent="0.25">
      <c r="A113" s="40">
        <v>6</v>
      </c>
      <c r="B113" s="114"/>
      <c r="C113" s="114"/>
      <c r="D113" s="114"/>
      <c r="E113" s="111"/>
      <c r="F113" s="114"/>
      <c r="G113" s="111"/>
      <c r="H113" s="114"/>
      <c r="I113" s="111"/>
      <c r="J113" s="114"/>
      <c r="K113" s="114"/>
      <c r="L113" s="111"/>
      <c r="M113" s="114"/>
      <c r="N113" s="111"/>
      <c r="O113" s="41" t="s">
        <v>297</v>
      </c>
      <c r="P113" s="40" t="s">
        <v>150</v>
      </c>
      <c r="Q113" s="53">
        <v>36</v>
      </c>
      <c r="R113" s="53">
        <f>PROYECTADO!E122+PROYECTADO!F122+PROYECTADO!G122+PROYECTADO!H122+PROYECTADO!I122+PROYECTADO!J122+PROYECTADO!K122+PROYECTADO!L122+PROYECTADO!M122+PROYECTADO!N122+PROYECTADO!O122+PROYECTADO!P122</f>
        <v>36</v>
      </c>
      <c r="S113" s="53">
        <f>EJECUTADO!E122+EJECUTADO!F122+EJECUTADO!G122+EJECUTADO!H122+EJECUTADO!I122+EJECUTADO!J122+EJECUTADO!K122+EJECUTADO!L122+EJECUTADO!M122+EJECUTADO!N122+EJECUTADO!O122+EJECUTADO!P122</f>
        <v>36</v>
      </c>
      <c r="T113" s="42">
        <f t="shared" si="7"/>
        <v>1</v>
      </c>
      <c r="U113" s="42">
        <f t="shared" si="8"/>
        <v>1</v>
      </c>
      <c r="V113" s="52">
        <f t="shared" si="9"/>
        <v>1</v>
      </c>
      <c r="W113" s="122"/>
      <c r="X113" s="122"/>
      <c r="Y113" s="122"/>
      <c r="Z113" s="122"/>
      <c r="AA113" s="122"/>
      <c r="AB113" s="122"/>
      <c r="AC113" s="131"/>
      <c r="AD113" s="132"/>
      <c r="AE113" s="132"/>
      <c r="AF113" s="133"/>
    </row>
    <row r="114" spans="1:32" x14ac:dyDescent="0.25">
      <c r="A114" s="40">
        <v>7</v>
      </c>
      <c r="B114" s="114"/>
      <c r="C114" s="114"/>
      <c r="D114" s="114"/>
      <c r="E114" s="111"/>
      <c r="F114" s="114"/>
      <c r="G114" s="111"/>
      <c r="H114" s="114"/>
      <c r="I114" s="111"/>
      <c r="J114" s="114"/>
      <c r="K114" s="114"/>
      <c r="L114" s="111"/>
      <c r="M114" s="114"/>
      <c r="N114" s="111"/>
      <c r="O114" s="41" t="s">
        <v>139</v>
      </c>
      <c r="P114" s="40" t="s">
        <v>150</v>
      </c>
      <c r="Q114" s="53">
        <v>576</v>
      </c>
      <c r="R114" s="53">
        <f>PROYECTADO!E123+PROYECTADO!F123+PROYECTADO!G123+PROYECTADO!H123+PROYECTADO!I123+PROYECTADO!J123+PROYECTADO!K123+PROYECTADO!L123+PROYECTADO!M123+PROYECTADO!N123+PROYECTADO!O123+PROYECTADO!P123</f>
        <v>576</v>
      </c>
      <c r="S114" s="53">
        <f>EJECUTADO!E123+EJECUTADO!F123+EJECUTADO!G123+EJECUTADO!H123+EJECUTADO!I123+EJECUTADO!J123+EJECUTADO!K123+EJECUTADO!L123+EJECUTADO!M123+EJECUTADO!N123+EJECUTADO!O123+EJECUTADO!P123</f>
        <v>572</v>
      </c>
      <c r="T114" s="42">
        <f t="shared" si="7"/>
        <v>1</v>
      </c>
      <c r="U114" s="42">
        <f t="shared" si="8"/>
        <v>0.99305555555555558</v>
      </c>
      <c r="V114" s="52">
        <f t="shared" si="9"/>
        <v>0.99305555555555558</v>
      </c>
      <c r="W114" s="122"/>
      <c r="X114" s="122"/>
      <c r="Y114" s="122"/>
      <c r="Z114" s="122"/>
      <c r="AA114" s="122"/>
      <c r="AB114" s="122"/>
      <c r="AC114" s="131"/>
      <c r="AD114" s="132"/>
      <c r="AE114" s="132"/>
      <c r="AF114" s="133"/>
    </row>
    <row r="115" spans="1:32" x14ac:dyDescent="0.25">
      <c r="A115" s="40">
        <v>8</v>
      </c>
      <c r="B115" s="114"/>
      <c r="C115" s="114"/>
      <c r="D115" s="114"/>
      <c r="E115" s="111"/>
      <c r="F115" s="114"/>
      <c r="G115" s="111"/>
      <c r="H115" s="114"/>
      <c r="I115" s="111"/>
      <c r="J115" s="114"/>
      <c r="K115" s="114"/>
      <c r="L115" s="111"/>
      <c r="M115" s="114"/>
      <c r="N115" s="111"/>
      <c r="O115" s="41" t="s">
        <v>140</v>
      </c>
      <c r="P115" s="40" t="s">
        <v>150</v>
      </c>
      <c r="Q115" s="53">
        <v>1080</v>
      </c>
      <c r="R115" s="53">
        <f>PROYECTADO!E124+PROYECTADO!F124+PROYECTADO!G124+PROYECTADO!H124+PROYECTADO!I124+PROYECTADO!J124+PROYECTADO!K124+PROYECTADO!L124+PROYECTADO!M124+PROYECTADO!N124+PROYECTADO!O124+PROYECTADO!P124</f>
        <v>1080</v>
      </c>
      <c r="S115" s="53">
        <f>EJECUTADO!E124+EJECUTADO!F124+EJECUTADO!G124+EJECUTADO!H124+EJECUTADO!I124+EJECUTADO!J124+EJECUTADO!K124+EJECUTADO!L124+EJECUTADO!M124+EJECUTADO!N124+EJECUTADO!O124+EJECUTADO!P124</f>
        <v>966</v>
      </c>
      <c r="T115" s="42">
        <f t="shared" si="7"/>
        <v>1</v>
      </c>
      <c r="U115" s="42">
        <f t="shared" si="8"/>
        <v>0.89444444444444449</v>
      </c>
      <c r="V115" s="52">
        <f t="shared" si="9"/>
        <v>0.89444444444444449</v>
      </c>
      <c r="W115" s="122"/>
      <c r="X115" s="122"/>
      <c r="Y115" s="122"/>
      <c r="Z115" s="122"/>
      <c r="AA115" s="122"/>
      <c r="AB115" s="122"/>
      <c r="AC115" s="131"/>
      <c r="AD115" s="132"/>
      <c r="AE115" s="132"/>
      <c r="AF115" s="133"/>
    </row>
    <row r="116" spans="1:32" x14ac:dyDescent="0.25">
      <c r="A116" s="40">
        <v>9</v>
      </c>
      <c r="B116" s="114"/>
      <c r="C116" s="114"/>
      <c r="D116" s="114"/>
      <c r="E116" s="111"/>
      <c r="F116" s="114"/>
      <c r="G116" s="111"/>
      <c r="H116" s="114"/>
      <c r="I116" s="111"/>
      <c r="J116" s="114"/>
      <c r="K116" s="114"/>
      <c r="L116" s="111"/>
      <c r="M116" s="114"/>
      <c r="N116" s="111"/>
      <c r="O116" s="41" t="s">
        <v>141</v>
      </c>
      <c r="P116" s="40" t="s">
        <v>150</v>
      </c>
      <c r="Q116" s="53">
        <v>1620</v>
      </c>
      <c r="R116" s="53">
        <f>PROYECTADO!E125+PROYECTADO!F125+PROYECTADO!G125+PROYECTADO!H125+PROYECTADO!I125+PROYECTADO!J125+PROYECTADO!K125+PROYECTADO!L125+PROYECTADO!M125+PROYECTADO!N125+PROYECTADO!O125+PROYECTADO!P125</f>
        <v>1620</v>
      </c>
      <c r="S116" s="53">
        <f>EJECUTADO!E125+EJECUTADO!F125+EJECUTADO!G125+EJECUTADO!H125+EJECUTADO!I125+EJECUTADO!J125+EJECUTADO!K125+EJECUTADO!L125+EJECUTADO!M125+EJECUTADO!N125+EJECUTADO!O125+EJECUTADO!P125</f>
        <v>1594</v>
      </c>
      <c r="T116" s="42">
        <f t="shared" si="7"/>
        <v>1</v>
      </c>
      <c r="U116" s="42">
        <f t="shared" si="8"/>
        <v>0.98395061728395061</v>
      </c>
      <c r="V116" s="52">
        <f t="shared" si="9"/>
        <v>0.98395061728395061</v>
      </c>
      <c r="W116" s="122"/>
      <c r="X116" s="122"/>
      <c r="Y116" s="122"/>
      <c r="Z116" s="122"/>
      <c r="AA116" s="122"/>
      <c r="AB116" s="122"/>
      <c r="AC116" s="131"/>
      <c r="AD116" s="132"/>
      <c r="AE116" s="132"/>
      <c r="AF116" s="133"/>
    </row>
    <row r="117" spans="1:32" x14ac:dyDescent="0.25">
      <c r="A117" s="40">
        <v>10</v>
      </c>
      <c r="B117" s="114"/>
      <c r="C117" s="114"/>
      <c r="D117" s="114"/>
      <c r="E117" s="111"/>
      <c r="F117" s="114"/>
      <c r="G117" s="111"/>
      <c r="H117" s="114"/>
      <c r="I117" s="111"/>
      <c r="J117" s="114"/>
      <c r="K117" s="114"/>
      <c r="L117" s="111"/>
      <c r="M117" s="114"/>
      <c r="N117" s="111"/>
      <c r="O117" s="41" t="s">
        <v>298</v>
      </c>
      <c r="P117" s="40" t="s">
        <v>150</v>
      </c>
      <c r="Q117" s="53">
        <v>1620</v>
      </c>
      <c r="R117" s="53">
        <f>PROYECTADO!E126+PROYECTADO!F126+PROYECTADO!G126+PROYECTADO!H126+PROYECTADO!I126+PROYECTADO!J126+PROYECTADO!K126+PROYECTADO!L126+PROYECTADO!M126+PROYECTADO!N126+PROYECTADO!O126+PROYECTADO!P126</f>
        <v>1620</v>
      </c>
      <c r="S117" s="53">
        <f>EJECUTADO!E126+EJECUTADO!F126+EJECUTADO!G126+EJECUTADO!H126+EJECUTADO!I126+EJECUTADO!J126+EJECUTADO!K126+EJECUTADO!L126+EJECUTADO!M126+EJECUTADO!N126+EJECUTADO!O126+EJECUTADO!P126</f>
        <v>1484</v>
      </c>
      <c r="T117" s="42">
        <f t="shared" si="7"/>
        <v>1</v>
      </c>
      <c r="U117" s="42">
        <f t="shared" si="8"/>
        <v>0.91604938271604941</v>
      </c>
      <c r="V117" s="52">
        <f t="shared" si="9"/>
        <v>0.91604938271604941</v>
      </c>
      <c r="W117" s="122"/>
      <c r="X117" s="122"/>
      <c r="Y117" s="122"/>
      <c r="Z117" s="122"/>
      <c r="AA117" s="122"/>
      <c r="AB117" s="122"/>
      <c r="AC117" s="131"/>
      <c r="AD117" s="132"/>
      <c r="AE117" s="132"/>
      <c r="AF117" s="133"/>
    </row>
    <row r="118" spans="1:32" x14ac:dyDescent="0.25">
      <c r="A118" s="40">
        <v>11</v>
      </c>
      <c r="B118" s="114"/>
      <c r="C118" s="114"/>
      <c r="D118" s="114"/>
      <c r="E118" s="111"/>
      <c r="F118" s="114"/>
      <c r="G118" s="111"/>
      <c r="H118" s="114"/>
      <c r="I118" s="111"/>
      <c r="J118" s="114"/>
      <c r="K118" s="114"/>
      <c r="L118" s="111"/>
      <c r="M118" s="114"/>
      <c r="N118" s="111"/>
      <c r="O118" s="41" t="s">
        <v>299</v>
      </c>
      <c r="P118" s="40" t="s">
        <v>150</v>
      </c>
      <c r="Q118" s="53">
        <v>216</v>
      </c>
      <c r="R118" s="53">
        <f>PROYECTADO!E127+PROYECTADO!F127+PROYECTADO!G127+PROYECTADO!H127+PROYECTADO!I127+PROYECTADO!J127+PROYECTADO!K127+PROYECTADO!L127+PROYECTADO!M127+PROYECTADO!N127+PROYECTADO!O127+PROYECTADO!P127</f>
        <v>216</v>
      </c>
      <c r="S118" s="53">
        <f>EJECUTADO!E127+EJECUTADO!F127+EJECUTADO!G127+EJECUTADO!H127+EJECUTADO!I127+EJECUTADO!J127+EJECUTADO!K127+EJECUTADO!L127+EJECUTADO!M127+EJECUTADO!N127+EJECUTADO!O127+EJECUTADO!P127</f>
        <v>214</v>
      </c>
      <c r="T118" s="42">
        <f t="shared" si="7"/>
        <v>1</v>
      </c>
      <c r="U118" s="42">
        <f t="shared" si="8"/>
        <v>0.9907407407407407</v>
      </c>
      <c r="V118" s="52">
        <f t="shared" si="9"/>
        <v>0.9907407407407407</v>
      </c>
      <c r="W118" s="122"/>
      <c r="X118" s="122"/>
      <c r="Y118" s="122"/>
      <c r="Z118" s="122"/>
      <c r="AA118" s="122"/>
      <c r="AB118" s="122"/>
      <c r="AC118" s="131"/>
      <c r="AD118" s="132"/>
      <c r="AE118" s="132"/>
      <c r="AF118" s="133"/>
    </row>
    <row r="119" spans="1:32" x14ac:dyDescent="0.25">
      <c r="A119" s="40">
        <v>12</v>
      </c>
      <c r="B119" s="114"/>
      <c r="C119" s="114"/>
      <c r="D119" s="114"/>
      <c r="E119" s="111"/>
      <c r="F119" s="114"/>
      <c r="G119" s="111"/>
      <c r="H119" s="114"/>
      <c r="I119" s="111"/>
      <c r="J119" s="114"/>
      <c r="K119" s="114"/>
      <c r="L119" s="111"/>
      <c r="M119" s="114"/>
      <c r="N119" s="111"/>
      <c r="O119" s="41" t="s">
        <v>300</v>
      </c>
      <c r="P119" s="40" t="s">
        <v>150</v>
      </c>
      <c r="Q119" s="53">
        <v>18</v>
      </c>
      <c r="R119" s="53">
        <f>PROYECTADO!E128+PROYECTADO!F128+PROYECTADO!G128+PROYECTADO!H128+PROYECTADO!I128+PROYECTADO!J128+PROYECTADO!K128+PROYECTADO!L128+PROYECTADO!M128+PROYECTADO!N128+PROYECTADO!O128+PROYECTADO!P128</f>
        <v>18</v>
      </c>
      <c r="S119" s="53">
        <f>EJECUTADO!E128+EJECUTADO!F128+EJECUTADO!G128+EJECUTADO!H128+EJECUTADO!I128+EJECUTADO!J128+EJECUTADO!K128+EJECUTADO!L128+EJECUTADO!M128+EJECUTADO!N128+EJECUTADO!O128+EJECUTADO!P128</f>
        <v>18</v>
      </c>
      <c r="T119" s="42">
        <f t="shared" si="7"/>
        <v>1</v>
      </c>
      <c r="U119" s="42">
        <f t="shared" si="8"/>
        <v>1</v>
      </c>
      <c r="V119" s="52">
        <f t="shared" si="9"/>
        <v>1</v>
      </c>
      <c r="W119" s="122"/>
      <c r="X119" s="122"/>
      <c r="Y119" s="122"/>
      <c r="Z119" s="122"/>
      <c r="AA119" s="122"/>
      <c r="AB119" s="122"/>
      <c r="AC119" s="131"/>
      <c r="AD119" s="132"/>
      <c r="AE119" s="132"/>
      <c r="AF119" s="133"/>
    </row>
    <row r="120" spans="1:32" x14ac:dyDescent="0.25">
      <c r="A120" s="40">
        <v>13</v>
      </c>
      <c r="B120" s="114"/>
      <c r="C120" s="114"/>
      <c r="D120" s="114"/>
      <c r="E120" s="111"/>
      <c r="F120" s="114"/>
      <c r="G120" s="111"/>
      <c r="H120" s="114"/>
      <c r="I120" s="111"/>
      <c r="J120" s="114"/>
      <c r="K120" s="114"/>
      <c r="L120" s="111"/>
      <c r="M120" s="114"/>
      <c r="N120" s="111"/>
      <c r="O120" s="41" t="s">
        <v>301</v>
      </c>
      <c r="P120" s="40" t="s">
        <v>150</v>
      </c>
      <c r="Q120" s="53">
        <v>270</v>
      </c>
      <c r="R120" s="53">
        <f>PROYECTADO!E129+PROYECTADO!F129+PROYECTADO!G129+PROYECTADO!H129+PROYECTADO!I129+PROYECTADO!J129+PROYECTADO!K129+PROYECTADO!L129+PROYECTADO!M129+PROYECTADO!N129+PROYECTADO!O129+PROYECTADO!P129</f>
        <v>270</v>
      </c>
      <c r="S120" s="53">
        <f>EJECUTADO!E129+EJECUTADO!F129+EJECUTADO!G129+EJECUTADO!H129+EJECUTADO!I129+EJECUTADO!J129+EJECUTADO!K129+EJECUTADO!L129+EJECUTADO!M129+EJECUTADO!N129+EJECUTADO!O129+EJECUTADO!P129</f>
        <v>255</v>
      </c>
      <c r="T120" s="42">
        <f t="shared" si="7"/>
        <v>1</v>
      </c>
      <c r="U120" s="42">
        <f t="shared" si="8"/>
        <v>0.94444444444444442</v>
      </c>
      <c r="V120" s="52">
        <f t="shared" si="9"/>
        <v>0.94444444444444442</v>
      </c>
      <c r="W120" s="122"/>
      <c r="X120" s="122"/>
      <c r="Y120" s="122"/>
      <c r="Z120" s="122"/>
      <c r="AA120" s="122"/>
      <c r="AB120" s="122"/>
      <c r="AC120" s="131"/>
      <c r="AD120" s="132"/>
      <c r="AE120" s="132"/>
      <c r="AF120" s="133"/>
    </row>
    <row r="121" spans="1:32" x14ac:dyDescent="0.25">
      <c r="A121" s="40">
        <v>14</v>
      </c>
      <c r="B121" s="114"/>
      <c r="C121" s="114"/>
      <c r="D121" s="114"/>
      <c r="E121" s="111"/>
      <c r="F121" s="114"/>
      <c r="G121" s="111"/>
      <c r="H121" s="114"/>
      <c r="I121" s="111"/>
      <c r="J121" s="114"/>
      <c r="K121" s="114"/>
      <c r="L121" s="111"/>
      <c r="M121" s="114"/>
      <c r="N121" s="111"/>
      <c r="O121" s="41" t="s">
        <v>302</v>
      </c>
      <c r="P121" s="40" t="s">
        <v>150</v>
      </c>
      <c r="Q121" s="53">
        <v>3</v>
      </c>
      <c r="R121" s="53">
        <f>PROYECTADO!E130+PROYECTADO!F130+PROYECTADO!G130+PROYECTADO!H130+PROYECTADO!I130+PROYECTADO!J130+PROYECTADO!K130+PROYECTADO!L130+PROYECTADO!M130+PROYECTADO!N130+PROYECTADO!O130+PROYECTADO!P130</f>
        <v>3</v>
      </c>
      <c r="S121" s="53">
        <f>EJECUTADO!E130+EJECUTADO!F130+EJECUTADO!G130+EJECUTADO!H130+EJECUTADO!I130+EJECUTADO!J130+EJECUTADO!K130+EJECUTADO!L130+EJECUTADO!M130+EJECUTADO!N130+EJECUTADO!O130+EJECUTADO!P130</f>
        <v>10</v>
      </c>
      <c r="T121" s="42">
        <f t="shared" si="7"/>
        <v>1</v>
      </c>
      <c r="U121" s="42">
        <f t="shared" si="8"/>
        <v>3.3333333333333335</v>
      </c>
      <c r="V121" s="52">
        <f t="shared" si="9"/>
        <v>3.3333333333333335</v>
      </c>
      <c r="W121" s="122"/>
      <c r="X121" s="122"/>
      <c r="Y121" s="122"/>
      <c r="Z121" s="122"/>
      <c r="AA121" s="122"/>
      <c r="AB121" s="122"/>
      <c r="AC121" s="131"/>
      <c r="AD121" s="132"/>
      <c r="AE121" s="132"/>
      <c r="AF121" s="133"/>
    </row>
    <row r="122" spans="1:32" x14ac:dyDescent="0.25">
      <c r="A122" s="40">
        <v>15</v>
      </c>
      <c r="B122" s="114"/>
      <c r="C122" s="114"/>
      <c r="D122" s="114"/>
      <c r="E122" s="111"/>
      <c r="F122" s="114"/>
      <c r="G122" s="111"/>
      <c r="H122" s="114"/>
      <c r="I122" s="111"/>
      <c r="J122" s="114"/>
      <c r="K122" s="114"/>
      <c r="L122" s="111"/>
      <c r="M122" s="114"/>
      <c r="N122" s="111"/>
      <c r="O122" s="41" t="s">
        <v>303</v>
      </c>
      <c r="P122" s="40" t="s">
        <v>150</v>
      </c>
      <c r="Q122" s="53">
        <v>3</v>
      </c>
      <c r="R122" s="53">
        <f>PROYECTADO!E131+PROYECTADO!F131+PROYECTADO!G131+PROYECTADO!H131+PROYECTADO!I131+PROYECTADO!J131+PROYECTADO!K131+PROYECTADO!L131+PROYECTADO!M131+PROYECTADO!N131+PROYECTADO!O131+PROYECTADO!P131</f>
        <v>3</v>
      </c>
      <c r="S122" s="53">
        <f>EJECUTADO!E131+EJECUTADO!F131+EJECUTADO!G131+EJECUTADO!H131+EJECUTADO!I131+EJECUTADO!J131+EJECUTADO!K131+EJECUTADO!L131+EJECUTADO!M131+EJECUTADO!N131+EJECUTADO!O131+EJECUTADO!P131</f>
        <v>3</v>
      </c>
      <c r="T122" s="42">
        <f t="shared" si="7"/>
        <v>1</v>
      </c>
      <c r="U122" s="42">
        <f t="shared" si="8"/>
        <v>1</v>
      </c>
      <c r="V122" s="52">
        <f t="shared" si="9"/>
        <v>1</v>
      </c>
      <c r="W122" s="122"/>
      <c r="X122" s="122"/>
      <c r="Y122" s="122"/>
      <c r="Z122" s="122"/>
      <c r="AA122" s="122"/>
      <c r="AB122" s="122"/>
      <c r="AC122" s="131"/>
      <c r="AD122" s="132"/>
      <c r="AE122" s="132"/>
      <c r="AF122" s="133"/>
    </row>
    <row r="123" spans="1:32" x14ac:dyDescent="0.25">
      <c r="A123" s="40">
        <v>16</v>
      </c>
      <c r="B123" s="114"/>
      <c r="C123" s="114"/>
      <c r="D123" s="114"/>
      <c r="E123" s="111"/>
      <c r="F123" s="114"/>
      <c r="G123" s="111"/>
      <c r="H123" s="114"/>
      <c r="I123" s="111"/>
      <c r="J123" s="114"/>
      <c r="K123" s="114"/>
      <c r="L123" s="111"/>
      <c r="M123" s="114"/>
      <c r="N123" s="111"/>
      <c r="O123" s="41" t="s">
        <v>304</v>
      </c>
      <c r="P123" s="40" t="s">
        <v>34</v>
      </c>
      <c r="Q123" s="53">
        <v>9</v>
      </c>
      <c r="R123" s="53">
        <f>PROYECTADO!E132+PROYECTADO!F132+PROYECTADO!G132+PROYECTADO!H132+PROYECTADO!I132+PROYECTADO!J132+PROYECTADO!K132+PROYECTADO!L132+PROYECTADO!M132+PROYECTADO!N132+PROYECTADO!O132+PROYECTADO!P132</f>
        <v>9</v>
      </c>
      <c r="S123" s="53">
        <f>EJECUTADO!E132+EJECUTADO!F132+EJECUTADO!G132+EJECUTADO!H132+EJECUTADO!I132+EJECUTADO!J132+EJECUTADO!K132+EJECUTADO!L132+EJECUTADO!M132+EJECUTADO!N132+EJECUTADO!O132+EJECUTADO!P132</f>
        <v>8</v>
      </c>
      <c r="T123" s="42">
        <f t="shared" si="7"/>
        <v>1</v>
      </c>
      <c r="U123" s="42">
        <f t="shared" si="8"/>
        <v>0.88888888888888884</v>
      </c>
      <c r="V123" s="52">
        <f t="shared" si="9"/>
        <v>0.88888888888888884</v>
      </c>
      <c r="W123" s="122"/>
      <c r="X123" s="122"/>
      <c r="Y123" s="122"/>
      <c r="Z123" s="122"/>
      <c r="AA123" s="122"/>
      <c r="AB123" s="122"/>
      <c r="AC123" s="131"/>
      <c r="AD123" s="132"/>
      <c r="AE123" s="132"/>
      <c r="AF123" s="133"/>
    </row>
    <row r="124" spans="1:32" x14ac:dyDescent="0.25">
      <c r="A124" s="40">
        <v>17</v>
      </c>
      <c r="B124" s="114"/>
      <c r="C124" s="114"/>
      <c r="D124" s="114"/>
      <c r="E124" s="111"/>
      <c r="F124" s="114"/>
      <c r="G124" s="111"/>
      <c r="H124" s="114"/>
      <c r="I124" s="111"/>
      <c r="J124" s="114"/>
      <c r="K124" s="114"/>
      <c r="L124" s="111"/>
      <c r="M124" s="114"/>
      <c r="N124" s="111"/>
      <c r="O124" s="41" t="s">
        <v>305</v>
      </c>
      <c r="P124" s="40" t="s">
        <v>34</v>
      </c>
      <c r="Q124" s="53">
        <v>270</v>
      </c>
      <c r="R124" s="53">
        <f>PROYECTADO!E133+PROYECTADO!F133+PROYECTADO!G133+PROYECTADO!H133+PROYECTADO!I133+PROYECTADO!J133+PROYECTADO!K133+PROYECTADO!L133+PROYECTADO!M133+PROYECTADO!N133+PROYECTADO!O133+PROYECTADO!P133</f>
        <v>270</v>
      </c>
      <c r="S124" s="53">
        <f>EJECUTADO!E133+EJECUTADO!F133+EJECUTADO!G133+EJECUTADO!H133+EJECUTADO!I133+EJECUTADO!J133+EJECUTADO!K133+EJECUTADO!L133+EJECUTADO!M133+EJECUTADO!N133+EJECUTADO!O133+EJECUTADO!P133</f>
        <v>321</v>
      </c>
      <c r="T124" s="42">
        <f t="shared" si="7"/>
        <v>1</v>
      </c>
      <c r="U124" s="42">
        <f t="shared" si="8"/>
        <v>1.1888888888888889</v>
      </c>
      <c r="V124" s="52">
        <f t="shared" si="9"/>
        <v>1.1888888888888889</v>
      </c>
      <c r="W124" s="122"/>
      <c r="X124" s="122"/>
      <c r="Y124" s="122"/>
      <c r="Z124" s="122"/>
      <c r="AA124" s="122"/>
      <c r="AB124" s="122"/>
      <c r="AC124" s="131"/>
      <c r="AD124" s="132"/>
      <c r="AE124" s="132"/>
      <c r="AF124" s="133"/>
    </row>
    <row r="125" spans="1:32" x14ac:dyDescent="0.25">
      <c r="A125" s="40">
        <v>18</v>
      </c>
      <c r="B125" s="114"/>
      <c r="C125" s="114"/>
      <c r="D125" s="114"/>
      <c r="E125" s="111"/>
      <c r="F125" s="114"/>
      <c r="G125" s="111"/>
      <c r="H125" s="114"/>
      <c r="I125" s="111"/>
      <c r="J125" s="114"/>
      <c r="K125" s="114"/>
      <c r="L125" s="111"/>
      <c r="M125" s="114"/>
      <c r="N125" s="111"/>
      <c r="O125" s="41" t="s">
        <v>142</v>
      </c>
      <c r="P125" s="40" t="s">
        <v>150</v>
      </c>
      <c r="Q125" s="53">
        <v>500</v>
      </c>
      <c r="R125" s="53">
        <f>PROYECTADO!E134+PROYECTADO!F134+PROYECTADO!G134+PROYECTADO!H134+PROYECTADO!I134+PROYECTADO!J134+PROYECTADO!K134+PROYECTADO!L134+PROYECTADO!M134+PROYECTADO!N134+PROYECTADO!O134+PROYECTADO!P134</f>
        <v>500</v>
      </c>
      <c r="S125" s="53">
        <f>EJECUTADO!E134+EJECUTADO!F134+EJECUTADO!G134+EJECUTADO!H134+EJECUTADO!I134+EJECUTADO!J134+EJECUTADO!K134+EJECUTADO!L134+EJECUTADO!M134+EJECUTADO!N134+EJECUTADO!O134+EJECUTADO!P134</f>
        <v>500</v>
      </c>
      <c r="T125" s="42">
        <f t="shared" si="7"/>
        <v>1</v>
      </c>
      <c r="U125" s="42">
        <f t="shared" si="8"/>
        <v>1</v>
      </c>
      <c r="V125" s="52">
        <f t="shared" si="9"/>
        <v>1</v>
      </c>
      <c r="W125" s="122"/>
      <c r="X125" s="122"/>
      <c r="Y125" s="122"/>
      <c r="Z125" s="122"/>
      <c r="AA125" s="122"/>
      <c r="AB125" s="122"/>
      <c r="AC125" s="131"/>
      <c r="AD125" s="132"/>
      <c r="AE125" s="132"/>
      <c r="AF125" s="133"/>
    </row>
    <row r="126" spans="1:32" x14ac:dyDescent="0.25">
      <c r="A126" s="40">
        <v>19</v>
      </c>
      <c r="B126" s="114"/>
      <c r="C126" s="114"/>
      <c r="D126" s="114"/>
      <c r="E126" s="111"/>
      <c r="F126" s="114"/>
      <c r="G126" s="111"/>
      <c r="H126" s="114"/>
      <c r="I126" s="111"/>
      <c r="J126" s="114"/>
      <c r="K126" s="114"/>
      <c r="L126" s="111"/>
      <c r="M126" s="114"/>
      <c r="N126" s="111"/>
      <c r="O126" s="41" t="s">
        <v>143</v>
      </c>
      <c r="P126" s="40" t="s">
        <v>150</v>
      </c>
      <c r="Q126" s="53">
        <v>1</v>
      </c>
      <c r="R126" s="53">
        <f>PROYECTADO!E135+PROYECTADO!F135+PROYECTADO!G135+PROYECTADO!H135+PROYECTADO!I135+PROYECTADO!J135+PROYECTADO!K135+PROYECTADO!L135+PROYECTADO!M135+PROYECTADO!N135+PROYECTADO!O135+PROYECTADO!P135</f>
        <v>1</v>
      </c>
      <c r="S126" s="53">
        <f>EJECUTADO!E135+EJECUTADO!F135+EJECUTADO!G135+EJECUTADO!H135+EJECUTADO!I135+EJECUTADO!J135+EJECUTADO!K135+EJECUTADO!L135+EJECUTADO!M135+EJECUTADO!N135+EJECUTADO!O135+EJECUTADO!P135</f>
        <v>1</v>
      </c>
      <c r="T126" s="42">
        <f t="shared" ref="T126:T148" si="10">R126/Q126</f>
        <v>1</v>
      </c>
      <c r="U126" s="42">
        <f t="shared" ref="U126:U148" si="11">S126/Q126</f>
        <v>1</v>
      </c>
      <c r="V126" s="52">
        <f t="shared" si="9"/>
        <v>1</v>
      </c>
      <c r="W126" s="122"/>
      <c r="X126" s="122"/>
      <c r="Y126" s="122"/>
      <c r="Z126" s="122"/>
      <c r="AA126" s="122"/>
      <c r="AB126" s="122"/>
      <c r="AC126" s="131"/>
      <c r="AD126" s="132"/>
      <c r="AE126" s="132"/>
      <c r="AF126" s="133"/>
    </row>
    <row r="127" spans="1:32" x14ac:dyDescent="0.25">
      <c r="A127" s="40">
        <v>20</v>
      </c>
      <c r="B127" s="114"/>
      <c r="C127" s="114"/>
      <c r="D127" s="114"/>
      <c r="E127" s="111"/>
      <c r="F127" s="114"/>
      <c r="G127" s="111"/>
      <c r="H127" s="114"/>
      <c r="I127" s="111"/>
      <c r="J127" s="114"/>
      <c r="K127" s="114"/>
      <c r="L127" s="111"/>
      <c r="M127" s="114"/>
      <c r="N127" s="111"/>
      <c r="O127" s="41" t="s">
        <v>144</v>
      </c>
      <c r="P127" s="40" t="s">
        <v>150</v>
      </c>
      <c r="Q127" s="53">
        <v>2</v>
      </c>
      <c r="R127" s="53">
        <f>PROYECTADO!E136+PROYECTADO!F136+PROYECTADO!G136+PROYECTADO!H136+PROYECTADO!I136+PROYECTADO!J136+PROYECTADO!K136+PROYECTADO!L136+PROYECTADO!M136+PROYECTADO!N136+PROYECTADO!O136+PROYECTADO!P136</f>
        <v>2</v>
      </c>
      <c r="S127" s="53">
        <f>EJECUTADO!E136+EJECUTADO!F136+EJECUTADO!G136+EJECUTADO!H136+EJECUTADO!I136+EJECUTADO!J136+EJECUTADO!K136+EJECUTADO!L136+EJECUTADO!M136+EJECUTADO!N136+EJECUTADO!O136+EJECUTADO!P136</f>
        <v>2</v>
      </c>
      <c r="T127" s="42">
        <f t="shared" si="10"/>
        <v>1</v>
      </c>
      <c r="U127" s="42">
        <f t="shared" si="11"/>
        <v>1</v>
      </c>
      <c r="V127" s="52">
        <f t="shared" si="9"/>
        <v>1</v>
      </c>
      <c r="W127" s="122"/>
      <c r="X127" s="122"/>
      <c r="Y127" s="122"/>
      <c r="Z127" s="122"/>
      <c r="AA127" s="122"/>
      <c r="AB127" s="122"/>
      <c r="AC127" s="131"/>
      <c r="AD127" s="132"/>
      <c r="AE127" s="132"/>
      <c r="AF127" s="133"/>
    </row>
    <row r="128" spans="1:32" x14ac:dyDescent="0.25">
      <c r="A128" s="40">
        <v>21</v>
      </c>
      <c r="B128" s="114"/>
      <c r="C128" s="114"/>
      <c r="D128" s="114"/>
      <c r="E128" s="111"/>
      <c r="F128" s="114"/>
      <c r="G128" s="111"/>
      <c r="H128" s="114"/>
      <c r="I128" s="111"/>
      <c r="J128" s="114"/>
      <c r="K128" s="114"/>
      <c r="L128" s="111"/>
      <c r="M128" s="115"/>
      <c r="N128" s="112"/>
      <c r="O128" s="41" t="s">
        <v>306</v>
      </c>
      <c r="P128" s="40" t="s">
        <v>34</v>
      </c>
      <c r="Q128" s="53">
        <v>1</v>
      </c>
      <c r="R128" s="53">
        <f>PROYECTADO!E137+PROYECTADO!F137+PROYECTADO!G137+PROYECTADO!H137+PROYECTADO!I137+PROYECTADO!J137+PROYECTADO!K137+PROYECTADO!L137+PROYECTADO!M137+PROYECTADO!N137+PROYECTADO!O137+PROYECTADO!P137</f>
        <v>1</v>
      </c>
      <c r="S128" s="53">
        <f>EJECUTADO!E137+EJECUTADO!F137+EJECUTADO!G137+EJECUTADO!H137+EJECUTADO!I137+EJECUTADO!J137+EJECUTADO!K137+EJECUTADO!L137+EJECUTADO!M137+EJECUTADO!N137+EJECUTADO!O137+EJECUTADO!P137</f>
        <v>1</v>
      </c>
      <c r="T128" s="43">
        <f t="shared" si="10"/>
        <v>1</v>
      </c>
      <c r="U128" s="43">
        <f t="shared" si="11"/>
        <v>1</v>
      </c>
      <c r="V128" s="52">
        <f t="shared" si="9"/>
        <v>1</v>
      </c>
      <c r="W128" s="122"/>
      <c r="X128" s="122"/>
      <c r="Y128" s="122"/>
      <c r="Z128" s="122"/>
      <c r="AA128" s="122"/>
      <c r="AB128" s="122"/>
      <c r="AC128" s="131"/>
      <c r="AD128" s="132"/>
      <c r="AE128" s="132"/>
      <c r="AF128" s="133"/>
    </row>
    <row r="129" spans="1:32" x14ac:dyDescent="0.25">
      <c r="A129" s="40">
        <v>22</v>
      </c>
      <c r="B129" s="114"/>
      <c r="C129" s="114"/>
      <c r="D129" s="114"/>
      <c r="E129" s="111"/>
      <c r="F129" s="114"/>
      <c r="G129" s="111"/>
      <c r="H129" s="114"/>
      <c r="I129" s="111"/>
      <c r="J129" s="114"/>
      <c r="K129" s="114"/>
      <c r="L129" s="111"/>
      <c r="M129" s="77"/>
      <c r="N129" s="78"/>
      <c r="O129" s="41" t="s">
        <v>307</v>
      </c>
      <c r="P129" s="40" t="s">
        <v>150</v>
      </c>
      <c r="Q129" s="53">
        <v>1</v>
      </c>
      <c r="R129" s="53">
        <f>PROYECTADO!E138+PROYECTADO!F138+PROYECTADO!G138+PROYECTADO!H138+PROYECTADO!I138+PROYECTADO!J138+PROYECTADO!K138+PROYECTADO!L138+PROYECTADO!M138+PROYECTADO!N138+PROYECTADO!O138+PROYECTADO!P138</f>
        <v>1</v>
      </c>
      <c r="S129" s="53">
        <f>EJECUTADO!E138+EJECUTADO!F138+EJECUTADO!G138+EJECUTADO!H138+EJECUTADO!I138+EJECUTADO!J138+EJECUTADO!K138+EJECUTADO!L138+EJECUTADO!M138+EJECUTADO!N138+EJECUTADO!O138+EJECUTADO!P138</f>
        <v>1</v>
      </c>
      <c r="T129" s="43">
        <f t="shared" si="10"/>
        <v>1</v>
      </c>
      <c r="U129" s="43">
        <f t="shared" si="11"/>
        <v>1</v>
      </c>
      <c r="V129" s="52">
        <f>IFERROR(U129/T129,"")</f>
        <v>1</v>
      </c>
      <c r="W129" s="122"/>
      <c r="X129" s="122"/>
      <c r="Y129" s="122"/>
      <c r="Z129" s="122"/>
      <c r="AA129" s="122"/>
      <c r="AB129" s="122"/>
      <c r="AC129" s="131"/>
      <c r="AD129" s="132"/>
      <c r="AE129" s="132"/>
      <c r="AF129" s="133"/>
    </row>
    <row r="130" spans="1:32" x14ac:dyDescent="0.25">
      <c r="A130" s="40">
        <v>23</v>
      </c>
      <c r="B130" s="114"/>
      <c r="C130" s="114"/>
      <c r="D130" s="114"/>
      <c r="E130" s="111"/>
      <c r="F130" s="114"/>
      <c r="G130" s="111"/>
      <c r="H130" s="114"/>
      <c r="I130" s="111"/>
      <c r="J130" s="114"/>
      <c r="K130" s="114"/>
      <c r="L130" s="111"/>
      <c r="M130" s="77"/>
      <c r="N130" s="78"/>
      <c r="O130" s="41" t="s">
        <v>145</v>
      </c>
      <c r="P130" s="40" t="s">
        <v>150</v>
      </c>
      <c r="Q130" s="53">
        <v>1</v>
      </c>
      <c r="R130" s="53">
        <f>PROYECTADO!E139+PROYECTADO!F139+PROYECTADO!G139+PROYECTADO!H139+PROYECTADO!I139+PROYECTADO!J139+PROYECTADO!K139+PROYECTADO!L139+PROYECTADO!M139+PROYECTADO!N139+PROYECTADO!O139+PROYECTADO!P139</f>
        <v>1</v>
      </c>
      <c r="S130" s="53">
        <f>EJECUTADO!E139+EJECUTADO!F139+EJECUTADO!G139+EJECUTADO!H139+EJECUTADO!I139+EJECUTADO!J139+EJECUTADO!K139+EJECUTADO!L139+EJECUTADO!M139+EJECUTADO!N139+EJECUTADO!O139+EJECUTADO!P139</f>
        <v>1</v>
      </c>
      <c r="T130" s="43">
        <f t="shared" si="10"/>
        <v>1</v>
      </c>
      <c r="U130" s="43">
        <f t="shared" si="11"/>
        <v>1</v>
      </c>
      <c r="V130" s="52">
        <f t="shared" si="9"/>
        <v>1</v>
      </c>
      <c r="W130" s="122"/>
      <c r="X130" s="122"/>
      <c r="Y130" s="122"/>
      <c r="Z130" s="122"/>
      <c r="AA130" s="122"/>
      <c r="AB130" s="122"/>
      <c r="AC130" s="131"/>
      <c r="AD130" s="132"/>
      <c r="AE130" s="132"/>
      <c r="AF130" s="133"/>
    </row>
    <row r="131" spans="1:32" x14ac:dyDescent="0.25">
      <c r="A131" s="40">
        <v>24</v>
      </c>
      <c r="B131" s="114"/>
      <c r="C131" s="114"/>
      <c r="D131" s="114"/>
      <c r="E131" s="111"/>
      <c r="F131" s="114"/>
      <c r="G131" s="111"/>
      <c r="H131" s="114"/>
      <c r="I131" s="111"/>
      <c r="J131" s="114"/>
      <c r="K131" s="114"/>
      <c r="L131" s="111"/>
      <c r="M131" s="77"/>
      <c r="N131" s="78"/>
      <c r="O131" s="41" t="s">
        <v>146</v>
      </c>
      <c r="P131" s="40" t="s">
        <v>150</v>
      </c>
      <c r="Q131" s="53">
        <v>2</v>
      </c>
      <c r="R131" s="53">
        <f>PROYECTADO!E140+PROYECTADO!F140+PROYECTADO!G140+PROYECTADO!H140+PROYECTADO!I140+PROYECTADO!J140+PROYECTADO!K140+PROYECTADO!L140+PROYECTADO!M140+PROYECTADO!N140+PROYECTADO!O140+PROYECTADO!P140</f>
        <v>2</v>
      </c>
      <c r="S131" s="53">
        <f>EJECUTADO!E140+EJECUTADO!F140+EJECUTADO!G140+EJECUTADO!H140+EJECUTADO!I140+EJECUTADO!J140+EJECUTADO!K140+EJECUTADO!L140+EJECUTADO!M140+EJECUTADO!N140+EJECUTADO!O140+EJECUTADO!P140</f>
        <v>2</v>
      </c>
      <c r="T131" s="43">
        <f t="shared" si="10"/>
        <v>1</v>
      </c>
      <c r="U131" s="43">
        <f t="shared" si="11"/>
        <v>1</v>
      </c>
      <c r="V131" s="52">
        <f t="shared" si="9"/>
        <v>1</v>
      </c>
      <c r="W131" s="122"/>
      <c r="X131" s="122"/>
      <c r="Y131" s="122"/>
      <c r="Z131" s="122"/>
      <c r="AA131" s="122"/>
      <c r="AB131" s="122"/>
      <c r="AC131" s="131"/>
      <c r="AD131" s="132"/>
      <c r="AE131" s="132"/>
      <c r="AF131" s="133"/>
    </row>
    <row r="132" spans="1:32" x14ac:dyDescent="0.25">
      <c r="A132" s="40">
        <v>25</v>
      </c>
      <c r="B132" s="115"/>
      <c r="C132" s="115"/>
      <c r="D132" s="115"/>
      <c r="E132" s="112"/>
      <c r="F132" s="115"/>
      <c r="G132" s="112"/>
      <c r="H132" s="115"/>
      <c r="I132" s="112"/>
      <c r="J132" s="115"/>
      <c r="K132" s="115"/>
      <c r="L132" s="112"/>
      <c r="M132" s="77"/>
      <c r="N132" s="78"/>
      <c r="O132" s="41" t="s">
        <v>133</v>
      </c>
      <c r="P132" s="40" t="s">
        <v>150</v>
      </c>
      <c r="Q132" s="53">
        <v>3</v>
      </c>
      <c r="R132" s="53">
        <f>PROYECTADO!E141+PROYECTADO!F141+PROYECTADO!G141+PROYECTADO!H141+PROYECTADO!I141+PROYECTADO!J141+PROYECTADO!K141+PROYECTADO!L141+PROYECTADO!M141+PROYECTADO!N141+PROYECTADO!O141+PROYECTADO!P141</f>
        <v>3</v>
      </c>
      <c r="S132" s="53">
        <f>EJECUTADO!E141+EJECUTADO!F141+EJECUTADO!G141+EJECUTADO!H141+EJECUTADO!I141+EJECUTADO!J141+EJECUTADO!K141+EJECUTADO!L141+EJECUTADO!M141+EJECUTADO!N141+EJECUTADO!O141+EJECUTADO!P141</f>
        <v>3</v>
      </c>
      <c r="T132" s="43">
        <f t="shared" si="10"/>
        <v>1</v>
      </c>
      <c r="U132" s="43">
        <f t="shared" si="11"/>
        <v>1</v>
      </c>
      <c r="V132" s="52">
        <f t="shared" si="9"/>
        <v>1</v>
      </c>
      <c r="W132" s="121"/>
      <c r="X132" s="121"/>
      <c r="Y132" s="121"/>
      <c r="Z132" s="121"/>
      <c r="AA132" s="121"/>
      <c r="AB132" s="121"/>
      <c r="AC132" s="134"/>
      <c r="AD132" s="135"/>
      <c r="AE132" s="135"/>
      <c r="AF132" s="136"/>
    </row>
    <row r="133" spans="1:32" ht="14.45" customHeight="1" x14ac:dyDescent="0.25">
      <c r="A133" s="40">
        <v>1</v>
      </c>
      <c r="B133" s="113" t="s">
        <v>147</v>
      </c>
      <c r="C133" s="113" t="s">
        <v>148</v>
      </c>
      <c r="D133" s="113" t="str">
        <f>VLOOKUP(E133,LISTAS!$A$1:$B$18,2,0)</f>
        <v>O1</v>
      </c>
      <c r="E133" s="110" t="s">
        <v>26</v>
      </c>
      <c r="F133" s="113" t="str">
        <f>VLOOKUP(G133,LISTAS!$C$1:$D$6,2,0)</f>
        <v>EJT1</v>
      </c>
      <c r="G133" s="110" t="s">
        <v>28</v>
      </c>
      <c r="H133" s="113" t="str">
        <f>VLOOKUP(I133,LISTAS!$E$1:$F$7,2,0)</f>
        <v>OE2</v>
      </c>
      <c r="I133" s="110" t="s">
        <v>41</v>
      </c>
      <c r="J133" s="113" t="str">
        <f>VLOOKUP(K133,LISTAS!$G$1:$H$9,2,0)</f>
        <v>T3</v>
      </c>
      <c r="K133" s="113" t="s">
        <v>54</v>
      </c>
      <c r="L133" s="110" t="s">
        <v>149</v>
      </c>
      <c r="M133" s="113" t="s">
        <v>77</v>
      </c>
      <c r="N133" s="110" t="s">
        <v>77</v>
      </c>
      <c r="O133" s="41" t="s">
        <v>308</v>
      </c>
      <c r="P133" s="40" t="s">
        <v>34</v>
      </c>
      <c r="Q133" s="53">
        <v>1</v>
      </c>
      <c r="R133" s="53">
        <f>PROYECTADO!E143+PROYECTADO!F143+PROYECTADO!G143+PROYECTADO!H143+PROYECTADO!I143+PROYECTADO!J143+PROYECTADO!K143+PROYECTADO!L143+PROYECTADO!M143+PROYECTADO!N143+PROYECTADO!O143+PROYECTADO!P143</f>
        <v>1</v>
      </c>
      <c r="S133" s="53">
        <f>EJECUTADO!E143+EJECUTADO!F143+EJECUTADO!G143+EJECUTADO!H143+EJECUTADO!I143+EJECUTADO!J143+EJECUTADO!K143+EJECUTADO!L143+EJECUTADO!M143+EJECUTADO!N143+EJECUTADO!O143+EJECUTADO!P143</f>
        <v>1</v>
      </c>
      <c r="T133" s="43">
        <f t="shared" si="10"/>
        <v>1</v>
      </c>
      <c r="U133" s="43">
        <f t="shared" si="11"/>
        <v>1</v>
      </c>
      <c r="V133" s="52">
        <f>IFERROR(U133/T133,"")</f>
        <v>1</v>
      </c>
      <c r="W133" s="120">
        <f>AVERAGE(T133:T148)</f>
        <v>0.96875</v>
      </c>
      <c r="X133" s="120">
        <f>AVERAGE(U133:U148)</f>
        <v>1.0484609399548437</v>
      </c>
      <c r="Y133" s="120">
        <f>IFERROR(X133/W133,"")</f>
        <v>1.0822822605985483</v>
      </c>
      <c r="Z133" s="120">
        <f>+PPTO!I16</f>
        <v>1</v>
      </c>
      <c r="AA133" s="120">
        <f>+PPTO!G16</f>
        <v>0.87195613480719869</v>
      </c>
      <c r="AB133" s="120">
        <f>+PPTO!J16</f>
        <v>0.87195613480719869</v>
      </c>
      <c r="AC133" s="128"/>
      <c r="AD133" s="129"/>
      <c r="AE133" s="129"/>
      <c r="AF133" s="130"/>
    </row>
    <row r="134" spans="1:32" x14ac:dyDescent="0.25">
      <c r="A134" s="40">
        <v>2</v>
      </c>
      <c r="B134" s="114"/>
      <c r="C134" s="114"/>
      <c r="D134" s="114"/>
      <c r="E134" s="111"/>
      <c r="F134" s="114"/>
      <c r="G134" s="111"/>
      <c r="H134" s="114"/>
      <c r="I134" s="111"/>
      <c r="J134" s="114"/>
      <c r="K134" s="114"/>
      <c r="L134" s="111"/>
      <c r="M134" s="114"/>
      <c r="N134" s="111"/>
      <c r="O134" s="41" t="s">
        <v>309</v>
      </c>
      <c r="P134" s="40" t="s">
        <v>150</v>
      </c>
      <c r="Q134" s="53">
        <v>1</v>
      </c>
      <c r="R134" s="53">
        <f>PROYECTADO!E144+PROYECTADO!F144+PROYECTADO!G144+PROYECTADO!H144+PROYECTADO!I144+PROYECTADO!J144+PROYECTADO!K144+PROYECTADO!L144+PROYECTADO!M144+PROYECTADO!N144+PROYECTADO!O144+PROYECTADO!P144</f>
        <v>1</v>
      </c>
      <c r="S134" s="53">
        <f>EJECUTADO!E144+EJECUTADO!F144+EJECUTADO!G144+EJECUTADO!H144+EJECUTADO!I144+EJECUTADO!J144+EJECUTADO!K144+EJECUTADO!L144+EJECUTADO!M144+EJECUTADO!N144+EJECUTADO!O144+EJECUTADO!P144</f>
        <v>1</v>
      </c>
      <c r="T134" s="42">
        <f t="shared" si="10"/>
        <v>1</v>
      </c>
      <c r="U134" s="42">
        <f t="shared" si="11"/>
        <v>1</v>
      </c>
      <c r="V134" s="52">
        <f t="shared" si="9"/>
        <v>1</v>
      </c>
      <c r="W134" s="122"/>
      <c r="X134" s="122"/>
      <c r="Y134" s="122"/>
      <c r="Z134" s="122"/>
      <c r="AA134" s="122"/>
      <c r="AB134" s="122"/>
      <c r="AC134" s="131"/>
      <c r="AD134" s="132"/>
      <c r="AE134" s="132"/>
      <c r="AF134" s="133"/>
    </row>
    <row r="135" spans="1:32" x14ac:dyDescent="0.25">
      <c r="A135" s="40">
        <v>3</v>
      </c>
      <c r="B135" s="114"/>
      <c r="C135" s="114"/>
      <c r="D135" s="114"/>
      <c r="E135" s="111"/>
      <c r="F135" s="114"/>
      <c r="G135" s="111"/>
      <c r="H135" s="114"/>
      <c r="I135" s="111"/>
      <c r="J135" s="114"/>
      <c r="K135" s="114"/>
      <c r="L135" s="111"/>
      <c r="M135" s="114"/>
      <c r="N135" s="111"/>
      <c r="O135" s="41" t="s">
        <v>310</v>
      </c>
      <c r="P135" s="40" t="s">
        <v>150</v>
      </c>
      <c r="Q135" s="53">
        <v>1</v>
      </c>
      <c r="R135" s="53">
        <f>PROYECTADO!E145+PROYECTADO!F145+PROYECTADO!G145+PROYECTADO!H145+PROYECTADO!I145+PROYECTADO!J145+PROYECTADO!K145+PROYECTADO!L145+PROYECTADO!M145+PROYECTADO!N145+PROYECTADO!O145+PROYECTADO!P145</f>
        <v>1</v>
      </c>
      <c r="S135" s="53">
        <f>EJECUTADO!E145+EJECUTADO!F145+EJECUTADO!G145+EJECUTADO!H145+EJECUTADO!I145+EJECUTADO!J145+EJECUTADO!K145+EJECUTADO!L145+EJECUTADO!M145+EJECUTADO!N145+EJECUTADO!O145+EJECUTADO!P145</f>
        <v>1</v>
      </c>
      <c r="T135" s="42">
        <f t="shared" si="10"/>
        <v>1</v>
      </c>
      <c r="U135" s="42">
        <f t="shared" si="11"/>
        <v>1</v>
      </c>
      <c r="V135" s="52">
        <f t="shared" si="9"/>
        <v>1</v>
      </c>
      <c r="W135" s="122"/>
      <c r="X135" s="122"/>
      <c r="Y135" s="122"/>
      <c r="Z135" s="122"/>
      <c r="AA135" s="122"/>
      <c r="AB135" s="122"/>
      <c r="AC135" s="131"/>
      <c r="AD135" s="132"/>
      <c r="AE135" s="132"/>
      <c r="AF135" s="133"/>
    </row>
    <row r="136" spans="1:32" x14ac:dyDescent="0.25">
      <c r="A136" s="40">
        <v>4</v>
      </c>
      <c r="B136" s="114"/>
      <c r="C136" s="114"/>
      <c r="D136" s="114"/>
      <c r="E136" s="111"/>
      <c r="F136" s="114"/>
      <c r="G136" s="111"/>
      <c r="H136" s="114"/>
      <c r="I136" s="111"/>
      <c r="J136" s="114"/>
      <c r="K136" s="114"/>
      <c r="L136" s="111"/>
      <c r="M136" s="114"/>
      <c r="N136" s="111"/>
      <c r="O136" s="41" t="s">
        <v>311</v>
      </c>
      <c r="P136" s="40" t="s">
        <v>150</v>
      </c>
      <c r="Q136" s="40">
        <v>1</v>
      </c>
      <c r="R136" s="53">
        <f>PROYECTADO!E146+PROYECTADO!F146+PROYECTADO!G146+PROYECTADO!H146+PROYECTADO!I146+PROYECTADO!J146+PROYECTADO!K146+PROYECTADO!L146+PROYECTADO!M146+PROYECTADO!N146+PROYECTADO!O146+PROYECTADO!P146</f>
        <v>1</v>
      </c>
      <c r="S136" s="53">
        <f>EJECUTADO!E146+EJECUTADO!F146+EJECUTADO!G146+EJECUTADO!H146+EJECUTADO!I146+EJECUTADO!J146+EJECUTADO!K146+EJECUTADO!L146+EJECUTADO!M146+EJECUTADO!N146+EJECUTADO!O146+EJECUTADO!P146</f>
        <v>1</v>
      </c>
      <c r="T136" s="42">
        <f>IFERROR(R136/Q136,"")</f>
        <v>1</v>
      </c>
      <c r="U136" s="42">
        <f>IFERROR(S136/Q136,"")</f>
        <v>1</v>
      </c>
      <c r="V136" s="52">
        <f t="shared" si="9"/>
        <v>1</v>
      </c>
      <c r="W136" s="122"/>
      <c r="X136" s="122"/>
      <c r="Y136" s="122"/>
      <c r="Z136" s="122"/>
      <c r="AA136" s="122"/>
      <c r="AB136" s="122"/>
      <c r="AC136" s="131"/>
      <c r="AD136" s="132"/>
      <c r="AE136" s="132"/>
      <c r="AF136" s="133"/>
    </row>
    <row r="137" spans="1:32" x14ac:dyDescent="0.25">
      <c r="A137" s="40">
        <v>5</v>
      </c>
      <c r="B137" s="114"/>
      <c r="C137" s="114"/>
      <c r="D137" s="114"/>
      <c r="E137" s="111"/>
      <c r="F137" s="114"/>
      <c r="G137" s="111"/>
      <c r="H137" s="114"/>
      <c r="I137" s="111"/>
      <c r="J137" s="114"/>
      <c r="K137" s="114"/>
      <c r="L137" s="111"/>
      <c r="M137" s="114"/>
      <c r="N137" s="111"/>
      <c r="O137" s="41" t="s">
        <v>312</v>
      </c>
      <c r="P137" s="40" t="s">
        <v>150</v>
      </c>
      <c r="Q137" s="40">
        <v>2000</v>
      </c>
      <c r="R137" s="53">
        <f>PROYECTADO!E147+PROYECTADO!F147+PROYECTADO!G147+PROYECTADO!H147+PROYECTADO!I147+PROYECTADO!J147+PROYECTADO!K147+PROYECTADO!L147+PROYECTADO!M147+PROYECTADO!N147+PROYECTADO!O147+PROYECTADO!P147</f>
        <v>2000</v>
      </c>
      <c r="S137" s="53">
        <f>EJECUTADO!E147+EJECUTADO!F147+EJECUTADO!G147+EJECUTADO!H147+EJECUTADO!I147+EJECUTADO!J147+EJECUTADO!K147+EJECUTADO!L147+EJECUTADO!M147+EJECUTADO!N147+EJECUTADO!O147+EJECUTADO!P147</f>
        <v>2075</v>
      </c>
      <c r="T137" s="42">
        <f t="shared" si="10"/>
        <v>1</v>
      </c>
      <c r="U137" s="42">
        <f t="shared" si="11"/>
        <v>1.0375000000000001</v>
      </c>
      <c r="V137" s="52">
        <f t="shared" si="9"/>
        <v>1.0375000000000001</v>
      </c>
      <c r="W137" s="122"/>
      <c r="X137" s="122"/>
      <c r="Y137" s="122"/>
      <c r="Z137" s="122"/>
      <c r="AA137" s="122"/>
      <c r="AB137" s="122"/>
      <c r="AC137" s="131"/>
      <c r="AD137" s="132"/>
      <c r="AE137" s="132"/>
      <c r="AF137" s="133"/>
    </row>
    <row r="138" spans="1:32" x14ac:dyDescent="0.25">
      <c r="A138" s="40">
        <v>6</v>
      </c>
      <c r="B138" s="114"/>
      <c r="C138" s="114"/>
      <c r="D138" s="114"/>
      <c r="E138" s="111"/>
      <c r="F138" s="114"/>
      <c r="G138" s="111"/>
      <c r="H138" s="114"/>
      <c r="I138" s="111"/>
      <c r="J138" s="114"/>
      <c r="K138" s="114"/>
      <c r="L138" s="111"/>
      <c r="M138" s="114"/>
      <c r="N138" s="111"/>
      <c r="O138" s="41" t="s">
        <v>313</v>
      </c>
      <c r="P138" s="40" t="s">
        <v>34</v>
      </c>
      <c r="Q138" s="53">
        <v>4</v>
      </c>
      <c r="R138" s="53">
        <f>PROYECTADO!E148+PROYECTADO!F148+PROYECTADO!G148+PROYECTADO!H148+PROYECTADO!I148+PROYECTADO!J148+PROYECTADO!K148+PROYECTADO!L148+PROYECTADO!M148+PROYECTADO!N148+PROYECTADO!O148+PROYECTADO!P148</f>
        <v>4</v>
      </c>
      <c r="S138" s="53">
        <f>EJECUTADO!E148+EJECUTADO!F148+EJECUTADO!G148+EJECUTADO!H148+EJECUTADO!I148+EJECUTADO!J148+EJECUTADO!K148+EJECUTADO!L148+EJECUTADO!M148+EJECUTADO!N148+EJECUTADO!O148+EJECUTADO!P148</f>
        <v>4</v>
      </c>
      <c r="T138" s="42">
        <f t="shared" si="10"/>
        <v>1</v>
      </c>
      <c r="U138" s="42">
        <f>IFERROR(S138/Q138,"")</f>
        <v>1</v>
      </c>
      <c r="V138" s="52">
        <f t="shared" si="9"/>
        <v>1</v>
      </c>
      <c r="W138" s="122"/>
      <c r="X138" s="122"/>
      <c r="Y138" s="122"/>
      <c r="Z138" s="122"/>
      <c r="AA138" s="122"/>
      <c r="AB138" s="122"/>
      <c r="AC138" s="131"/>
      <c r="AD138" s="132"/>
      <c r="AE138" s="132"/>
      <c r="AF138" s="133"/>
    </row>
    <row r="139" spans="1:32" x14ac:dyDescent="0.25">
      <c r="A139" s="40">
        <v>7</v>
      </c>
      <c r="B139" s="114"/>
      <c r="C139" s="114"/>
      <c r="D139" s="114"/>
      <c r="E139" s="111"/>
      <c r="F139" s="114"/>
      <c r="G139" s="111"/>
      <c r="H139" s="114"/>
      <c r="I139" s="111"/>
      <c r="J139" s="114"/>
      <c r="K139" s="114"/>
      <c r="L139" s="111"/>
      <c r="M139" s="114"/>
      <c r="N139" s="111"/>
      <c r="O139" s="41" t="s">
        <v>314</v>
      </c>
      <c r="P139" s="40" t="s">
        <v>34</v>
      </c>
      <c r="Q139" s="53">
        <v>4</v>
      </c>
      <c r="R139" s="53">
        <f>PROYECTADO!E149+PROYECTADO!F149+PROYECTADO!G149+PROYECTADO!H149+PROYECTADO!I149+PROYECTADO!J149+PROYECTADO!K149+PROYECTADO!L149+PROYECTADO!M149+PROYECTADO!N149+PROYECTADO!O149+PROYECTADO!P149</f>
        <v>4</v>
      </c>
      <c r="S139" s="53">
        <f>EJECUTADO!E149+EJECUTADO!F149+EJECUTADO!G149+EJECUTADO!H149+EJECUTADO!I149+EJECUTADO!J149+EJECUTADO!K149+EJECUTADO!L149+EJECUTADO!M149+EJECUTADO!N149+EJECUTADO!O149+EJECUTADO!P149</f>
        <v>4</v>
      </c>
      <c r="T139" s="42">
        <f t="shared" si="10"/>
        <v>1</v>
      </c>
      <c r="U139" s="42">
        <f t="shared" si="11"/>
        <v>1</v>
      </c>
      <c r="V139" s="52">
        <f t="shared" si="9"/>
        <v>1</v>
      </c>
      <c r="W139" s="122"/>
      <c r="X139" s="122"/>
      <c r="Y139" s="122"/>
      <c r="Z139" s="122"/>
      <c r="AA139" s="122"/>
      <c r="AB139" s="122"/>
      <c r="AC139" s="131"/>
      <c r="AD139" s="132"/>
      <c r="AE139" s="132"/>
      <c r="AF139" s="133"/>
    </row>
    <row r="140" spans="1:32" x14ac:dyDescent="0.25">
      <c r="A140" s="40">
        <v>8</v>
      </c>
      <c r="B140" s="114"/>
      <c r="C140" s="114"/>
      <c r="D140" s="114"/>
      <c r="E140" s="111"/>
      <c r="F140" s="114"/>
      <c r="G140" s="111"/>
      <c r="H140" s="114"/>
      <c r="I140" s="111"/>
      <c r="J140" s="114"/>
      <c r="K140" s="114"/>
      <c r="L140" s="111"/>
      <c r="M140" s="114"/>
      <c r="N140" s="111"/>
      <c r="O140" s="41" t="s">
        <v>315</v>
      </c>
      <c r="P140" s="40" t="s">
        <v>34</v>
      </c>
      <c r="Q140" s="42">
        <v>1</v>
      </c>
      <c r="R140" s="108">
        <f>IFERROR(AVERAGE(PROYECTADO!E150,PROYECTADO!F150,PROYECTADO!G150,PROYECTADO!H150,PROYECTADO!I150,PROYECTADO!J150,PROYECTADO!K150,PROYECTADO!L150,PROYECTADO!M150,PROYECTADO!N150,PROYECTADO!O150,PROYECTADO!P150),"")</f>
        <v>0.5</v>
      </c>
      <c r="S140" s="53">
        <f>IFERROR(AVERAGE(EJECUTADO!E150,EJECUTADO!F150,EJECUTADO!G150,EJECUTADO!H150,EJECUTADO!I150,EJECUTADO!J150,EJECUTADO!K150,EJECUTADO!L150,EJECUTADO!M150,EJECUTADO!N150,EJECUTADO!O150,EJECUTADO!P150),"")</f>
        <v>0.40500000000000003</v>
      </c>
      <c r="T140" s="42">
        <f>IFERROR(R140/Q140,"")</f>
        <v>0.5</v>
      </c>
      <c r="U140" s="42">
        <f>IFERROR(S140/Q140,"")</f>
        <v>0.40500000000000003</v>
      </c>
      <c r="V140" s="52">
        <f t="shared" si="9"/>
        <v>0.81</v>
      </c>
      <c r="W140" s="122"/>
      <c r="X140" s="122"/>
      <c r="Y140" s="122"/>
      <c r="Z140" s="122"/>
      <c r="AA140" s="122"/>
      <c r="AB140" s="122"/>
      <c r="AC140" s="131"/>
      <c r="AD140" s="132"/>
      <c r="AE140" s="132"/>
      <c r="AF140" s="133"/>
    </row>
    <row r="141" spans="1:32" x14ac:dyDescent="0.25">
      <c r="A141" s="40">
        <v>9</v>
      </c>
      <c r="B141" s="114"/>
      <c r="C141" s="114"/>
      <c r="D141" s="114"/>
      <c r="E141" s="111"/>
      <c r="F141" s="114"/>
      <c r="G141" s="111"/>
      <c r="H141" s="114"/>
      <c r="I141" s="111"/>
      <c r="J141" s="114"/>
      <c r="K141" s="114"/>
      <c r="L141" s="111"/>
      <c r="M141" s="114"/>
      <c r="N141" s="111"/>
      <c r="O141" s="41" t="s">
        <v>316</v>
      </c>
      <c r="P141" s="40" t="s">
        <v>150</v>
      </c>
      <c r="Q141" s="102">
        <v>0.98</v>
      </c>
      <c r="R141" s="108">
        <f>IFERROR(AVERAGE(PROYECTADO!E151,PROYECTADO!F151,PROYECTADO!G151,PROYECTADO!H151,PROYECTADO!I151,PROYECTADO!J151,PROYECTADO!K151,PROYECTADO!L151,PROYECTADO!M151,PROYECTADO!N151,PROYECTADO!O151,PROYECTADO!P151),"")</f>
        <v>0.98</v>
      </c>
      <c r="S141" s="53">
        <f>IFERROR(AVERAGE(EJECUTADO!E151,EJECUTADO!F151,EJECUTADO!G151,EJECUTADO!H151,EJECUTADO!I151,EJECUTADO!J151,EJECUTADO!K151,EJECUTADO!L151,EJECUTADO!M151,EJECUTADO!N151,EJECUTADO!O151,EJECUTADO!P151),"")</f>
        <v>0.95</v>
      </c>
      <c r="T141" s="42">
        <f>IFERROR(R141/Q141,"")</f>
        <v>1</v>
      </c>
      <c r="U141" s="42">
        <f>IFERROR(S141/Q141,"")</f>
        <v>0.96938775510204078</v>
      </c>
      <c r="V141" s="52">
        <f t="shared" si="9"/>
        <v>0.96938775510204078</v>
      </c>
      <c r="W141" s="122"/>
      <c r="X141" s="122"/>
      <c r="Y141" s="122"/>
      <c r="Z141" s="122"/>
      <c r="AA141" s="122"/>
      <c r="AB141" s="122"/>
      <c r="AC141" s="131"/>
      <c r="AD141" s="132"/>
      <c r="AE141" s="132"/>
      <c r="AF141" s="133"/>
    </row>
    <row r="142" spans="1:32" x14ac:dyDescent="0.25">
      <c r="A142" s="40">
        <v>10</v>
      </c>
      <c r="B142" s="114"/>
      <c r="C142" s="114"/>
      <c r="D142" s="114"/>
      <c r="E142" s="111"/>
      <c r="F142" s="114"/>
      <c r="G142" s="111"/>
      <c r="H142" s="114"/>
      <c r="I142" s="111"/>
      <c r="J142" s="114"/>
      <c r="K142" s="114"/>
      <c r="L142" s="111"/>
      <c r="M142" s="115"/>
      <c r="N142" s="112"/>
      <c r="O142" s="41" t="s">
        <v>317</v>
      </c>
      <c r="P142" s="40" t="s">
        <v>34</v>
      </c>
      <c r="Q142" s="53">
        <v>2</v>
      </c>
      <c r="R142" s="53">
        <f>PROYECTADO!E152+PROYECTADO!F152+PROYECTADO!G152+PROYECTADO!H152+PROYECTADO!I152+PROYECTADO!J152+PROYECTADO!K152+PROYECTADO!L152+PROYECTADO!M152+PROYECTADO!N152+PROYECTADO!O152+PROYECTADO!P152</f>
        <v>2</v>
      </c>
      <c r="S142" s="53">
        <f>EJECUTADO!E152+EJECUTADO!F152+EJECUTADO!G152+EJECUTADO!H152+EJECUTADO!I152+EJECUTADO!J152+EJECUTADO!K152+EJECUTADO!L152+EJECUTADO!M152+EJECUTADO!N152+EJECUTADO!O152+EJECUTADO!P152</f>
        <v>2</v>
      </c>
      <c r="T142" s="43">
        <f>R142/Q142</f>
        <v>1</v>
      </c>
      <c r="U142" s="43">
        <f>S142/Q142</f>
        <v>1</v>
      </c>
      <c r="V142" s="52">
        <f t="shared" si="9"/>
        <v>1</v>
      </c>
      <c r="W142" s="122"/>
      <c r="X142" s="122"/>
      <c r="Y142" s="122"/>
      <c r="Z142" s="122"/>
      <c r="AA142" s="122"/>
      <c r="AB142" s="122"/>
      <c r="AC142" s="131"/>
      <c r="AD142" s="132"/>
      <c r="AE142" s="132"/>
      <c r="AF142" s="133"/>
    </row>
    <row r="143" spans="1:32" x14ac:dyDescent="0.25">
      <c r="A143" s="40">
        <v>11</v>
      </c>
      <c r="B143" s="114"/>
      <c r="C143" s="114"/>
      <c r="D143" s="114"/>
      <c r="E143" s="111"/>
      <c r="F143" s="114"/>
      <c r="G143" s="111"/>
      <c r="H143" s="114"/>
      <c r="I143" s="111"/>
      <c r="J143" s="114"/>
      <c r="K143" s="114"/>
      <c r="L143" s="111"/>
      <c r="M143" s="99"/>
      <c r="N143" s="100"/>
      <c r="O143" s="41" t="s">
        <v>318</v>
      </c>
      <c r="P143" s="40" t="s">
        <v>150</v>
      </c>
      <c r="Q143" s="42">
        <v>1</v>
      </c>
      <c r="R143" s="108">
        <f>IFERROR(AVERAGE(PROYECTADO!E153,PROYECTADO!F153,PROYECTADO!G153,PROYECTADO!H153,PROYECTADO!I153,PROYECTADO!J153,PROYECTADO!K153,PROYECTADO!L153,PROYECTADO!M153,PROYECTADO!O153,PROYECTADO!P153),"")</f>
        <v>1</v>
      </c>
      <c r="S143" s="53">
        <f>IFERROR(AVERAGE(EJECUTADO!E153,EJECUTADO!F153,EJECUTADO!G153,EJECUTADO!H153,EJECUTADO!I153,EJECUTADO!J153,EJECUTADO!K153,EJECUTADO!L153,EJECUTADO!M153,EJECUTADO!N153,EJECUTADO!O153,EJECUTADO!P153),"")</f>
        <v>1.0018181818181817</v>
      </c>
      <c r="T143" s="43">
        <f>R143/Q143</f>
        <v>1</v>
      </c>
      <c r="U143" s="43">
        <f>S143/Q143</f>
        <v>1.0018181818181817</v>
      </c>
      <c r="V143" s="52">
        <f>IFERROR(U143/T143,"")</f>
        <v>1.0018181818181817</v>
      </c>
      <c r="W143" s="122"/>
      <c r="X143" s="122"/>
      <c r="Y143" s="122"/>
      <c r="Z143" s="122"/>
      <c r="AA143" s="122"/>
      <c r="AB143" s="122"/>
      <c r="AC143" s="131"/>
      <c r="AD143" s="132"/>
      <c r="AE143" s="132"/>
      <c r="AF143" s="133"/>
    </row>
    <row r="144" spans="1:32" x14ac:dyDescent="0.25">
      <c r="A144" s="40">
        <v>12</v>
      </c>
      <c r="B144" s="114"/>
      <c r="C144" s="114"/>
      <c r="D144" s="114"/>
      <c r="E144" s="111"/>
      <c r="F144" s="114"/>
      <c r="G144" s="111"/>
      <c r="H144" s="114"/>
      <c r="I144" s="111"/>
      <c r="J144" s="114"/>
      <c r="K144" s="114"/>
      <c r="L144" s="111"/>
      <c r="M144" s="99"/>
      <c r="N144" s="100"/>
      <c r="O144" s="41" t="s">
        <v>319</v>
      </c>
      <c r="P144" s="40" t="s">
        <v>150</v>
      </c>
      <c r="Q144" s="53">
        <v>11</v>
      </c>
      <c r="R144" s="53">
        <f>PROYECTADO!E154+PROYECTADO!F154+PROYECTADO!G154+PROYECTADO!H154+PROYECTADO!I154+PROYECTADO!J154+PROYECTADO!K154+PROYECTADO!L154+PROYECTADO!M154+PROYECTADO!N154+PROYECTADO!O154+PROYECTADO!P154</f>
        <v>11</v>
      </c>
      <c r="S144" s="53">
        <f>EJECUTADO!E154+EJECUTADO!F154+EJECUTADO!G154+EJECUTADO!H154+EJECUTADO!I154+EJECUTADO!J154+EJECUTADO!K154+EJECUTADO!L154+EJECUTADO!M154+EJECUTADO!N154+EJECUTADO!O154+EJECUTADO!P154</f>
        <v>11</v>
      </c>
      <c r="T144" s="43">
        <f t="shared" si="10"/>
        <v>1</v>
      </c>
      <c r="U144" s="43">
        <f>S144/Q144</f>
        <v>1</v>
      </c>
      <c r="V144" s="52">
        <f t="shared" si="9"/>
        <v>1</v>
      </c>
      <c r="W144" s="122"/>
      <c r="X144" s="122"/>
      <c r="Y144" s="122"/>
      <c r="Z144" s="122"/>
      <c r="AA144" s="122"/>
      <c r="AB144" s="122"/>
      <c r="AC144" s="131"/>
      <c r="AD144" s="132"/>
      <c r="AE144" s="132"/>
      <c r="AF144" s="133"/>
    </row>
    <row r="145" spans="1:32" x14ac:dyDescent="0.25">
      <c r="A145" s="40">
        <v>13</v>
      </c>
      <c r="B145" s="114"/>
      <c r="C145" s="114"/>
      <c r="D145" s="114"/>
      <c r="E145" s="111"/>
      <c r="F145" s="114"/>
      <c r="G145" s="111"/>
      <c r="H145" s="114"/>
      <c r="I145" s="111"/>
      <c r="J145" s="114"/>
      <c r="K145" s="114"/>
      <c r="L145" s="111"/>
      <c r="M145" s="99"/>
      <c r="N145" s="100"/>
      <c r="O145" s="41" t="s">
        <v>320</v>
      </c>
      <c r="P145" s="40" t="s">
        <v>150</v>
      </c>
      <c r="Q145" s="101">
        <v>13694112651</v>
      </c>
      <c r="R145" s="53">
        <f>PROYECTADO!E155+PROYECTADO!F155+PROYECTADO!G155+PROYECTADO!H155+PROYECTADO!I155+PROYECTADO!J155+PROYECTADO!K155+PROYECTADO!L155+PROYECTADO!M155+PROYECTADO!N155+PROYECTADO!O155+PROYECTADO!P155</f>
        <v>13694112651</v>
      </c>
      <c r="S145" s="53">
        <f>EJECUTADO!E155+EJECUTADO!F155+EJECUTADO!G155+EJECUTADO!H155+EJECUTADO!I155+EJECUTADO!J155+EJECUTADO!K155+EJECUTADO!L155+EJECUTADO!M155+EJECUTADO!N155+EJECUTADO!O155+EJECUTADO!P155</f>
        <v>10018075486</v>
      </c>
      <c r="T145" s="43">
        <f t="shared" si="10"/>
        <v>1</v>
      </c>
      <c r="U145" s="43">
        <f t="shared" si="11"/>
        <v>0.73156076200880671</v>
      </c>
      <c r="V145" s="52">
        <f>IFERROR(U145/T145,"")</f>
        <v>0.73156076200880671</v>
      </c>
      <c r="W145" s="122"/>
      <c r="X145" s="122"/>
      <c r="Y145" s="122"/>
      <c r="Z145" s="122"/>
      <c r="AA145" s="122"/>
      <c r="AB145" s="122"/>
      <c r="AC145" s="131"/>
      <c r="AD145" s="132"/>
      <c r="AE145" s="132"/>
      <c r="AF145" s="133"/>
    </row>
    <row r="146" spans="1:32" x14ac:dyDescent="0.25">
      <c r="A146" s="40">
        <v>14</v>
      </c>
      <c r="B146" s="114"/>
      <c r="C146" s="114"/>
      <c r="D146" s="114"/>
      <c r="E146" s="111"/>
      <c r="F146" s="114"/>
      <c r="G146" s="111"/>
      <c r="H146" s="114"/>
      <c r="I146" s="111"/>
      <c r="J146" s="114"/>
      <c r="K146" s="114"/>
      <c r="L146" s="111"/>
      <c r="M146" s="99"/>
      <c r="N146" s="100"/>
      <c r="O146" s="41" t="s">
        <v>321</v>
      </c>
      <c r="P146" s="40" t="s">
        <v>150</v>
      </c>
      <c r="Q146" s="101">
        <v>365088276</v>
      </c>
      <c r="R146" s="53">
        <f>PROYECTADO!E156+PROYECTADO!F156+PROYECTADO!G156+PROYECTADO!H156+PROYECTADO!I156+PROYECTADO!J156+PROYECTADO!K156+PROYECTADO!L156+PROYECTADO!M156+PROYECTADO!N156+PROYECTADO!O156+PROYECTADO!P156</f>
        <v>365088276</v>
      </c>
      <c r="S146" s="53">
        <f>EJECUTADO!E156+EJECUTADO!F156+EJECUTADO!G156+EJECUTADO!H156+EJECUTADO!I156+EJECUTADO!J156+EJECUTADO!K156+EJECUTADO!L156+EJECUTADO!M156+EJECUTADO!N156+EJECUTADO!O156+EJECUTADO!P156</f>
        <v>906380845</v>
      </c>
      <c r="T146" s="43">
        <f t="shared" si="10"/>
        <v>1</v>
      </c>
      <c r="U146" s="43">
        <f t="shared" si="11"/>
        <v>2.482634761462458</v>
      </c>
      <c r="V146" s="52">
        <f t="shared" si="9"/>
        <v>2.482634761462458</v>
      </c>
      <c r="W146" s="122"/>
      <c r="X146" s="122"/>
      <c r="Y146" s="122"/>
      <c r="Z146" s="122"/>
      <c r="AA146" s="122"/>
      <c r="AB146" s="122"/>
      <c r="AC146" s="131"/>
      <c r="AD146" s="132"/>
      <c r="AE146" s="132"/>
      <c r="AF146" s="133"/>
    </row>
    <row r="147" spans="1:32" x14ac:dyDescent="0.25">
      <c r="A147" s="40">
        <v>15</v>
      </c>
      <c r="B147" s="114"/>
      <c r="C147" s="114"/>
      <c r="D147" s="114"/>
      <c r="E147" s="111"/>
      <c r="F147" s="114"/>
      <c r="G147" s="111"/>
      <c r="H147" s="114"/>
      <c r="I147" s="111"/>
      <c r="J147" s="114"/>
      <c r="K147" s="114"/>
      <c r="L147" s="111"/>
      <c r="M147" s="99"/>
      <c r="N147" s="100"/>
      <c r="O147" s="41" t="s">
        <v>322</v>
      </c>
      <c r="P147" s="40" t="s">
        <v>150</v>
      </c>
      <c r="Q147" s="101">
        <v>472940316</v>
      </c>
      <c r="R147" s="53">
        <f>PROYECTADO!E157+PROYECTADO!F157+PROYECTADO!G157+PROYECTADO!H157+PROYECTADO!I157+PROYECTADO!J157+PROYECTADO!K157+PROYECTADO!L157+PROYECTADO!M157+PROYECTADO!N157+PROYECTADO!O157+PROYECTADO!P157</f>
        <v>472940316</v>
      </c>
      <c r="S147" s="53">
        <f>EJECUTADO!E157+EJECUTADO!F157+EJECUTADO!G157+EJECUTADO!H157+EJECUTADO!I157+EJECUTADO!J157+EJECUTADO!K157+EJECUTADO!L157+EJECUTADO!M157+EJECUTADO!N157+EJECUTADO!O157+EJECUTADO!P157</f>
        <v>542686517</v>
      </c>
      <c r="T147" s="43">
        <f t="shared" si="10"/>
        <v>1</v>
      </c>
      <c r="U147" s="43">
        <f t="shared" si="11"/>
        <v>1.1474735788860089</v>
      </c>
      <c r="V147" s="52">
        <f t="shared" si="9"/>
        <v>1.1474735788860089</v>
      </c>
      <c r="W147" s="122"/>
      <c r="X147" s="122"/>
      <c r="Y147" s="122"/>
      <c r="Z147" s="122"/>
      <c r="AA147" s="122"/>
      <c r="AB147" s="122"/>
      <c r="AC147" s="131"/>
      <c r="AD147" s="132"/>
      <c r="AE147" s="132"/>
      <c r="AF147" s="133"/>
    </row>
    <row r="148" spans="1:32" x14ac:dyDescent="0.25">
      <c r="A148" s="40">
        <v>16</v>
      </c>
      <c r="B148" s="115"/>
      <c r="C148" s="115"/>
      <c r="D148" s="115"/>
      <c r="E148" s="112"/>
      <c r="F148" s="115"/>
      <c r="G148" s="112"/>
      <c r="H148" s="115"/>
      <c r="I148" s="112"/>
      <c r="J148" s="115"/>
      <c r="K148" s="115"/>
      <c r="L148" s="112"/>
      <c r="M148" s="99"/>
      <c r="N148" s="100"/>
      <c r="O148" s="41" t="s">
        <v>323</v>
      </c>
      <c r="P148" s="40" t="s">
        <v>150</v>
      </c>
      <c r="Q148" s="53">
        <v>4</v>
      </c>
      <c r="R148" s="53">
        <f>PROYECTADO!E158+PROYECTADO!F158+PROYECTADO!G158+PROYECTADO!H158+PROYECTADO!I158+PROYECTADO!J158+PROYECTADO!K158+PROYECTADO!L158+PROYECTADO!M158+PROYECTADO!N158+PROYECTADO!O158+PROYECTADO!P158</f>
        <v>4</v>
      </c>
      <c r="S148" s="53">
        <f>EJECUTADO!E158+EJECUTADO!F158+EJECUTADO!G158+EJECUTADO!H158+EJECUTADO!I158+EJECUTADO!J158+EJECUTADO!K158+EJECUTADO!L158+EJECUTADO!M158+EJECUTADO!N158+EJECUTADO!O158+EJECUTADO!P158</f>
        <v>4</v>
      </c>
      <c r="T148" s="43">
        <f t="shared" si="10"/>
        <v>1</v>
      </c>
      <c r="U148" s="43">
        <f t="shared" si="11"/>
        <v>1</v>
      </c>
      <c r="V148" s="52">
        <f t="shared" si="9"/>
        <v>1</v>
      </c>
      <c r="W148" s="121"/>
      <c r="X148" s="121"/>
      <c r="Y148" s="121"/>
      <c r="Z148" s="121"/>
      <c r="AA148" s="121"/>
      <c r="AB148" s="121"/>
      <c r="AC148" s="134"/>
      <c r="AD148" s="135"/>
      <c r="AE148" s="135"/>
      <c r="AF148" s="136"/>
    </row>
    <row r="150" spans="1:32" x14ac:dyDescent="0.25">
      <c r="Q150" s="44" t="s">
        <v>193</v>
      </c>
      <c r="R150" s="44" t="s">
        <v>194</v>
      </c>
    </row>
    <row r="151" spans="1:32" ht="15.75" x14ac:dyDescent="0.25">
      <c r="G151" s="123" t="str">
        <f>+UPPER("Ejecución técnica Fondo Nacional de la Papa")</f>
        <v>EJECUCIÓN TÉCNICA FONDO NACIONAL DE LA PAPA</v>
      </c>
      <c r="H151" s="123"/>
      <c r="I151" s="123"/>
      <c r="J151" s="123"/>
      <c r="K151" s="123"/>
      <c r="L151" s="123"/>
      <c r="M151" s="123"/>
      <c r="N151" s="123"/>
      <c r="O151" s="123"/>
      <c r="P151" s="123"/>
      <c r="Q151" s="54">
        <f>AVERAGE(W2:W148)</f>
        <v>0.99687499999999996</v>
      </c>
      <c r="R151" s="54">
        <f>AVERAGE(X2:X148)</f>
        <v>1.0719956228564869</v>
      </c>
    </row>
    <row r="152" spans="1:32" ht="15.75" x14ac:dyDescent="0.25">
      <c r="G152" s="123" t="str">
        <f>+UPPER("Ejecución presupuestal Fondo Nacional de la Papa")</f>
        <v>EJECUCIÓN PRESUPUESTAL FONDO NACIONAL DE LA PAPA</v>
      </c>
      <c r="H152" s="123"/>
      <c r="I152" s="123"/>
      <c r="J152" s="123"/>
      <c r="K152" s="123"/>
      <c r="L152" s="123"/>
      <c r="M152" s="123"/>
      <c r="N152" s="123"/>
      <c r="O152" s="123"/>
      <c r="P152" s="123"/>
      <c r="Q152" s="54">
        <f>AVERAGE(Z2:Z148)</f>
        <v>1.0000000000282026</v>
      </c>
      <c r="R152" s="54">
        <f>AVERAGE(AA2:AA148)</f>
        <v>0.86341355962508026</v>
      </c>
    </row>
  </sheetData>
  <mergeCells count="201">
    <mergeCell ref="AA133:AA148"/>
    <mergeCell ref="AB133:AB148"/>
    <mergeCell ref="AC89:AF95"/>
    <mergeCell ref="AC96:AF107"/>
    <mergeCell ref="AC1:AF1"/>
    <mergeCell ref="AC2:AF23"/>
    <mergeCell ref="AC24:AF32"/>
    <mergeCell ref="AC33:AF51"/>
    <mergeCell ref="AC52:AF72"/>
    <mergeCell ref="AC73:AF86"/>
    <mergeCell ref="AC108:AF132"/>
    <mergeCell ref="AC133:AF148"/>
    <mergeCell ref="AC87:AF88"/>
    <mergeCell ref="AB33:AB51"/>
    <mergeCell ref="AA2:AA23"/>
    <mergeCell ref="AB2:AB23"/>
    <mergeCell ref="G151:P151"/>
    <mergeCell ref="G152:P152"/>
    <mergeCell ref="N133:N142"/>
    <mergeCell ref="K133:K148"/>
    <mergeCell ref="L133:L148"/>
    <mergeCell ref="W133:W148"/>
    <mergeCell ref="X133:X148"/>
    <mergeCell ref="Y133:Y148"/>
    <mergeCell ref="Z133:Z148"/>
    <mergeCell ref="M133:M142"/>
    <mergeCell ref="W96:W107"/>
    <mergeCell ref="X96:X107"/>
    <mergeCell ref="Y96:Y107"/>
    <mergeCell ref="Z96:Z107"/>
    <mergeCell ref="AA96:AA107"/>
    <mergeCell ref="AB96:AB107"/>
    <mergeCell ref="W108:W132"/>
    <mergeCell ref="X108:X132"/>
    <mergeCell ref="Y108:Y132"/>
    <mergeCell ref="Z108:Z132"/>
    <mergeCell ref="AA108:AA132"/>
    <mergeCell ref="AB108:AB132"/>
    <mergeCell ref="W89:W95"/>
    <mergeCell ref="X89:X95"/>
    <mergeCell ref="Y89:Y95"/>
    <mergeCell ref="Z89:Z95"/>
    <mergeCell ref="AA89:AA95"/>
    <mergeCell ref="AB89:AB95"/>
    <mergeCell ref="W73:W86"/>
    <mergeCell ref="X73:X86"/>
    <mergeCell ref="Y73:Y86"/>
    <mergeCell ref="Z73:Z86"/>
    <mergeCell ref="AA73:AA86"/>
    <mergeCell ref="AB73:AB86"/>
    <mergeCell ref="W87:W88"/>
    <mergeCell ref="X87:X88"/>
    <mergeCell ref="Y87:Y88"/>
    <mergeCell ref="Z87:Z88"/>
    <mergeCell ref="AA87:AA88"/>
    <mergeCell ref="AB87:AB88"/>
    <mergeCell ref="W24:W32"/>
    <mergeCell ref="X24:X32"/>
    <mergeCell ref="Y24:Y32"/>
    <mergeCell ref="Z24:Z32"/>
    <mergeCell ref="AA24:AA32"/>
    <mergeCell ref="AB24:AB32"/>
    <mergeCell ref="W2:W23"/>
    <mergeCell ref="X2:X23"/>
    <mergeCell ref="Y2:Y23"/>
    <mergeCell ref="Z2:Z23"/>
    <mergeCell ref="W52:W72"/>
    <mergeCell ref="X52:X72"/>
    <mergeCell ref="Y52:Y72"/>
    <mergeCell ref="Z52:Z72"/>
    <mergeCell ref="AA52:AA72"/>
    <mergeCell ref="AB52:AB72"/>
    <mergeCell ref="W33:W51"/>
    <mergeCell ref="X33:X51"/>
    <mergeCell ref="Y33:Y51"/>
    <mergeCell ref="Z33:Z51"/>
    <mergeCell ref="AA33:AA51"/>
    <mergeCell ref="F96:F107"/>
    <mergeCell ref="E96:E107"/>
    <mergeCell ref="D96:D107"/>
    <mergeCell ref="C96:C107"/>
    <mergeCell ref="B96:B107"/>
    <mergeCell ref="M108:M128"/>
    <mergeCell ref="N108:N128"/>
    <mergeCell ref="M96:M107"/>
    <mergeCell ref="N96:N107"/>
    <mergeCell ref="K96:K107"/>
    <mergeCell ref="J96:J107"/>
    <mergeCell ref="I96:I107"/>
    <mergeCell ref="H96:H107"/>
    <mergeCell ref="L96:L107"/>
    <mergeCell ref="G96:G107"/>
    <mergeCell ref="K108:K132"/>
    <mergeCell ref="L108:L132"/>
    <mergeCell ref="B108:B132"/>
    <mergeCell ref="C108:C132"/>
    <mergeCell ref="D108:D132"/>
    <mergeCell ref="E108:E132"/>
    <mergeCell ref="F108:F132"/>
    <mergeCell ref="G108:G132"/>
    <mergeCell ref="H108:H132"/>
    <mergeCell ref="N89:N95"/>
    <mergeCell ref="K89:K95"/>
    <mergeCell ref="J89:J95"/>
    <mergeCell ref="I89:I95"/>
    <mergeCell ref="H89:H95"/>
    <mergeCell ref="G89:G95"/>
    <mergeCell ref="N73:N86"/>
    <mergeCell ref="K73:K86"/>
    <mergeCell ref="J73:J86"/>
    <mergeCell ref="I73:I86"/>
    <mergeCell ref="H73:H86"/>
    <mergeCell ref="G73:G86"/>
    <mergeCell ref="K87:K88"/>
    <mergeCell ref="L87:L88"/>
    <mergeCell ref="B52:B72"/>
    <mergeCell ref="L73:L86"/>
    <mergeCell ref="M73:M86"/>
    <mergeCell ref="F73:F86"/>
    <mergeCell ref="E73:E86"/>
    <mergeCell ref="C73:C86"/>
    <mergeCell ref="D73:D86"/>
    <mergeCell ref="B73:B86"/>
    <mergeCell ref="L89:L95"/>
    <mergeCell ref="M89:M95"/>
    <mergeCell ref="F89:F95"/>
    <mergeCell ref="E89:E95"/>
    <mergeCell ref="D89:D95"/>
    <mergeCell ref="C89:C95"/>
    <mergeCell ref="B89:B95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N33:N51"/>
    <mergeCell ref="K33:K51"/>
    <mergeCell ref="J33:J51"/>
    <mergeCell ref="I33:I51"/>
    <mergeCell ref="H33:H51"/>
    <mergeCell ref="G33:G51"/>
    <mergeCell ref="E52:E72"/>
    <mergeCell ref="D52:D72"/>
    <mergeCell ref="C52:C72"/>
    <mergeCell ref="L52:L72"/>
    <mergeCell ref="M52:M72"/>
    <mergeCell ref="N52:N72"/>
    <mergeCell ref="K52:K72"/>
    <mergeCell ref="J52:J72"/>
    <mergeCell ref="I52:I72"/>
    <mergeCell ref="H52:H72"/>
    <mergeCell ref="G52:G72"/>
    <mergeCell ref="F52:F72"/>
    <mergeCell ref="C24:C32"/>
    <mergeCell ref="B24:B32"/>
    <mergeCell ref="L33:L51"/>
    <mergeCell ref="M33:M51"/>
    <mergeCell ref="F33:F51"/>
    <mergeCell ref="E33:E51"/>
    <mergeCell ref="D33:D51"/>
    <mergeCell ref="C33:C51"/>
    <mergeCell ref="B33:B51"/>
    <mergeCell ref="B2:B23"/>
    <mergeCell ref="L24:L32"/>
    <mergeCell ref="M24:M32"/>
    <mergeCell ref="N24:N32"/>
    <mergeCell ref="K24:K32"/>
    <mergeCell ref="I24:I32"/>
    <mergeCell ref="G24:G32"/>
    <mergeCell ref="J24:J32"/>
    <mergeCell ref="H24:H32"/>
    <mergeCell ref="F24:F32"/>
    <mergeCell ref="H2:H23"/>
    <mergeCell ref="G2:G23"/>
    <mergeCell ref="F2:F23"/>
    <mergeCell ref="E2:E23"/>
    <mergeCell ref="D2:D23"/>
    <mergeCell ref="C2:C23"/>
    <mergeCell ref="L2:L23"/>
    <mergeCell ref="M2:M23"/>
    <mergeCell ref="N2:N23"/>
    <mergeCell ref="K2:K23"/>
    <mergeCell ref="J2:J23"/>
    <mergeCell ref="I2:I23"/>
    <mergeCell ref="E24:E32"/>
    <mergeCell ref="D24:D32"/>
    <mergeCell ref="I108:I132"/>
    <mergeCell ref="J108:J132"/>
    <mergeCell ref="B133:B148"/>
    <mergeCell ref="C133:C148"/>
    <mergeCell ref="D133:D148"/>
    <mergeCell ref="E133:E148"/>
    <mergeCell ref="F133:F148"/>
    <mergeCell ref="G133:G148"/>
    <mergeCell ref="H133:H148"/>
    <mergeCell ref="I133:I148"/>
    <mergeCell ref="J133:J148"/>
  </mergeCells>
  <phoneticPr fontId="2" type="noConversion"/>
  <conditionalFormatting sqref="V2:V148">
    <cfRule type="cellIs" dxfId="1" priority="1" operator="lessThan">
      <formula>0.7</formula>
    </cfRule>
    <cfRule type="cellIs" dxfId="0" priority="2" operator="between">
      <formula>0.7</formula>
      <formula>60</formula>
    </cfRule>
  </conditionalFormatting>
  <pageMargins left="0.7" right="0.7" top="0.75" bottom="0.75" header="0.3" footer="0.3"/>
  <ignoredErrors>
    <ignoredError sqref="T136 U136:U138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F7549F4-CBBB-4F2C-A546-26D712A01BAA}">
          <x14:formula1>
            <xm:f>LISTAS!$A$2:$A$18</xm:f>
          </x14:formula1>
          <xm:sqref>E2 E24 E33 E52 E73 E89 E96 E108 E133</xm:sqref>
        </x14:dataValidation>
        <x14:dataValidation type="list" allowBlank="1" showInputMessage="1" showErrorMessage="1" xr:uid="{8AABACAC-4702-4115-A45C-198306B8AE77}">
          <x14:formula1>
            <xm:f>LISTAS!$C$2:$C$6</xm:f>
          </x14:formula1>
          <xm:sqref>G2 G24 G33 G52 G73 G89 G96 G108 G133</xm:sqref>
        </x14:dataValidation>
        <x14:dataValidation type="list" allowBlank="1" showInputMessage="1" showErrorMessage="1" xr:uid="{473F1CD0-CA40-4442-8283-988C41F88D21}">
          <x14:formula1>
            <xm:f>LISTAS!$E$2:$E$7</xm:f>
          </x14:formula1>
          <xm:sqref>I2 I24 I33 I52 I73 I89 I96 I108 I133</xm:sqref>
        </x14:dataValidation>
        <x14:dataValidation type="list" allowBlank="1" showInputMessage="1" showErrorMessage="1" xr:uid="{2A82704B-0E67-40E1-B81C-425AE21075D1}">
          <x14:formula1>
            <xm:f>LISTAS!$G$2:$G$9</xm:f>
          </x14:formula1>
          <xm:sqref>K2 K24 K33 K52 K73 K89 K96 K108 K133</xm:sqref>
        </x14:dataValidation>
        <x14:dataValidation type="list" allowBlank="1" showInputMessage="1" showErrorMessage="1" xr:uid="{1308DA33-0143-48F7-9E17-A16D857E3B8D}">
          <x14:formula1>
            <xm:f>LISTAS!$J$2:$J$10</xm:f>
          </x14:formula1>
          <xm:sqref>M2 M24 M33 M52 M73 M89 M96 M108 M133</xm:sqref>
        </x14:dataValidation>
        <x14:dataValidation type="list" allowBlank="1" showInputMessage="1" showErrorMessage="1" xr:uid="{09EA7F29-FFA1-4FA4-95F0-DA057996790F}">
          <x14:formula1>
            <xm:f>LISTAS!$K$2:$K$6</xm:f>
          </x14:formula1>
          <xm:sqref>N2 N24 N33 N52 N73 N89 N96 N108 N133</xm:sqref>
        </x14:dataValidation>
        <x14:dataValidation type="list" allowBlank="1" showInputMessage="1" showErrorMessage="1" xr:uid="{44E065D0-C6C5-4CD8-8F57-4C483D31BEBD}">
          <x14:formula1>
            <xm:f>LISTAS!$I$2:$I$4</xm:f>
          </x14:formula1>
          <xm:sqref>P2:P148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E922-F772-4B02-A040-82C169E4C6AB}">
  <sheetPr codeName="Hoja1"/>
  <dimension ref="A1:BP158"/>
  <sheetViews>
    <sheetView zoomScale="90" zoomScaleNormal="90" workbookViewId="0">
      <pane xSplit="2" ySplit="2" topLeftCell="C141" activePane="bottomRight" state="frozen"/>
      <selection activeCell="Z24" sqref="A24:Z32"/>
      <selection pane="topRight" activeCell="Z24" sqref="A24:Z32"/>
      <selection pane="bottomLeft" activeCell="Z24" sqref="A24:Z32"/>
      <selection pane="bottomRight" activeCell="Z24" sqref="A24:Z32"/>
    </sheetView>
  </sheetViews>
  <sheetFormatPr baseColWidth="10" defaultColWidth="12.28515625" defaultRowHeight="12" x14ac:dyDescent="0.25"/>
  <cols>
    <col min="1" max="1" width="3.42578125" style="8" customWidth="1"/>
    <col min="2" max="2" width="21.7109375" style="3" customWidth="1"/>
    <col min="3" max="3" width="15.42578125" style="3" bestFit="1" customWidth="1"/>
    <col min="4" max="4" width="13.85546875" style="3" bestFit="1" customWidth="1"/>
    <col min="5" max="10" width="14.5703125" style="3" bestFit="1" customWidth="1"/>
    <col min="11" max="11" width="13.28515625" style="3" bestFit="1" customWidth="1"/>
    <col min="12" max="16" width="14.5703125" style="3" bestFit="1" customWidth="1"/>
    <col min="17" max="16384" width="12.28515625" style="3"/>
  </cols>
  <sheetData>
    <row r="1" spans="1:68" ht="14.45" customHeight="1" x14ac:dyDescent="0.25">
      <c r="A1" s="137" t="s">
        <v>160</v>
      </c>
      <c r="B1" s="138"/>
      <c r="C1" s="138"/>
      <c r="D1" s="139"/>
      <c r="E1" s="38" t="s">
        <v>161</v>
      </c>
      <c r="F1" s="38" t="s">
        <v>162</v>
      </c>
      <c r="G1" s="38" t="s">
        <v>163</v>
      </c>
      <c r="H1" s="38" t="s">
        <v>164</v>
      </c>
      <c r="I1" s="38" t="s">
        <v>165</v>
      </c>
      <c r="J1" s="38" t="s">
        <v>166</v>
      </c>
      <c r="K1" s="38" t="s">
        <v>167</v>
      </c>
      <c r="L1" s="38" t="s">
        <v>168</v>
      </c>
      <c r="M1" s="38" t="s">
        <v>169</v>
      </c>
      <c r="N1" s="38" t="s">
        <v>170</v>
      </c>
      <c r="O1" s="38" t="s">
        <v>171</v>
      </c>
      <c r="P1" s="38" t="s">
        <v>172</v>
      </c>
    </row>
    <row r="2" spans="1:68" s="28" customFormat="1" x14ac:dyDescent="0.2">
      <c r="A2" s="22"/>
      <c r="B2" s="22" t="s">
        <v>181</v>
      </c>
      <c r="C2" s="22" t="s">
        <v>173</v>
      </c>
      <c r="D2" s="24" t="s">
        <v>158</v>
      </c>
      <c r="E2" s="27" t="s">
        <v>183</v>
      </c>
      <c r="F2" s="27" t="s">
        <v>183</v>
      </c>
      <c r="G2" s="27" t="s">
        <v>183</v>
      </c>
      <c r="H2" s="27" t="s">
        <v>183</v>
      </c>
      <c r="I2" s="27" t="s">
        <v>183</v>
      </c>
      <c r="J2" s="27" t="s">
        <v>183</v>
      </c>
      <c r="K2" s="27" t="s">
        <v>183</v>
      </c>
      <c r="L2" s="27" t="s">
        <v>183</v>
      </c>
      <c r="M2" s="27" t="s">
        <v>183</v>
      </c>
      <c r="N2" s="27" t="s">
        <v>183</v>
      </c>
      <c r="O2" s="27" t="s">
        <v>183</v>
      </c>
      <c r="P2" s="27" t="s">
        <v>183</v>
      </c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</row>
    <row r="3" spans="1:68" x14ac:dyDescent="0.25">
      <c r="A3" s="82">
        <v>1</v>
      </c>
      <c r="B3" s="81" t="s">
        <v>195</v>
      </c>
      <c r="C3" s="82">
        <v>20</v>
      </c>
      <c r="D3" s="83">
        <f>SUM(E3:P3)/C3</f>
        <v>1</v>
      </c>
      <c r="E3" s="2"/>
      <c r="F3" s="2"/>
      <c r="G3" s="2"/>
      <c r="H3" s="2">
        <v>4</v>
      </c>
      <c r="I3" s="2">
        <v>4</v>
      </c>
      <c r="J3" s="2">
        <v>2</v>
      </c>
      <c r="K3" s="2"/>
      <c r="L3" s="2">
        <v>4</v>
      </c>
      <c r="M3" s="2">
        <v>4</v>
      </c>
      <c r="N3" s="2">
        <v>2</v>
      </c>
      <c r="O3" s="2"/>
      <c r="P3" s="2"/>
    </row>
    <row r="4" spans="1:68" x14ac:dyDescent="0.25">
      <c r="A4" s="82">
        <v>2</v>
      </c>
      <c r="B4" s="81" t="s">
        <v>196</v>
      </c>
      <c r="C4" s="82">
        <v>12</v>
      </c>
      <c r="D4" s="83">
        <f t="shared" ref="D4:D24" si="0">SUM(E4:P4)/C4</f>
        <v>1</v>
      </c>
      <c r="E4" s="2"/>
      <c r="F4" s="2"/>
      <c r="G4" s="2"/>
      <c r="H4" s="2"/>
      <c r="I4" s="2">
        <v>3</v>
      </c>
      <c r="J4" s="2">
        <v>2</v>
      </c>
      <c r="K4" s="2"/>
      <c r="L4" s="2">
        <v>3</v>
      </c>
      <c r="M4" s="2">
        <v>3</v>
      </c>
      <c r="N4" s="2"/>
      <c r="O4" s="2">
        <v>1</v>
      </c>
      <c r="P4" s="2"/>
    </row>
    <row r="5" spans="1:68" x14ac:dyDescent="0.25">
      <c r="A5" s="82">
        <v>3</v>
      </c>
      <c r="B5" s="81" t="s">
        <v>197</v>
      </c>
      <c r="C5" s="82">
        <v>9</v>
      </c>
      <c r="D5" s="83">
        <f t="shared" si="0"/>
        <v>1</v>
      </c>
      <c r="E5" s="2"/>
      <c r="F5" s="2">
        <v>4</v>
      </c>
      <c r="G5" s="2">
        <v>5</v>
      </c>
      <c r="H5" s="2"/>
      <c r="I5" s="2"/>
      <c r="J5" s="2"/>
      <c r="K5" s="2"/>
      <c r="L5" s="2"/>
      <c r="M5" s="2"/>
      <c r="N5" s="2"/>
      <c r="O5" s="2"/>
      <c r="P5" s="2"/>
    </row>
    <row r="6" spans="1:68" x14ac:dyDescent="0.25">
      <c r="A6" s="82">
        <v>4</v>
      </c>
      <c r="B6" s="81" t="s">
        <v>198</v>
      </c>
      <c r="C6" s="82">
        <v>12</v>
      </c>
      <c r="D6" s="83">
        <f t="shared" si="0"/>
        <v>1</v>
      </c>
      <c r="E6" s="2"/>
      <c r="F6" s="2"/>
      <c r="G6" s="2"/>
      <c r="H6" s="2">
        <v>3</v>
      </c>
      <c r="I6" s="2">
        <v>3</v>
      </c>
      <c r="J6" s="2">
        <v>3</v>
      </c>
      <c r="K6" s="2"/>
      <c r="L6" s="2">
        <v>3</v>
      </c>
      <c r="M6" s="2"/>
      <c r="N6" s="2"/>
      <c r="O6" s="2"/>
      <c r="P6" s="2"/>
    </row>
    <row r="7" spans="1:68" x14ac:dyDescent="0.25">
      <c r="A7" s="82">
        <v>5</v>
      </c>
      <c r="B7" s="81" t="s">
        <v>199</v>
      </c>
      <c r="C7" s="82">
        <v>5</v>
      </c>
      <c r="D7" s="83">
        <f t="shared" si="0"/>
        <v>1</v>
      </c>
      <c r="E7" s="2"/>
      <c r="F7" s="2"/>
      <c r="G7" s="2"/>
      <c r="H7" s="2"/>
      <c r="I7" s="2"/>
      <c r="J7" s="2"/>
      <c r="K7" s="2"/>
      <c r="L7" s="2"/>
      <c r="M7" s="2"/>
      <c r="N7" s="2">
        <v>3</v>
      </c>
      <c r="O7" s="2">
        <v>2</v>
      </c>
      <c r="P7" s="2"/>
    </row>
    <row r="8" spans="1:68" x14ac:dyDescent="0.25">
      <c r="A8" s="82">
        <v>6</v>
      </c>
      <c r="B8" s="81" t="s">
        <v>200</v>
      </c>
      <c r="C8" s="82">
        <v>24</v>
      </c>
      <c r="D8" s="83">
        <f t="shared" si="0"/>
        <v>1</v>
      </c>
      <c r="E8" s="2"/>
      <c r="F8" s="2"/>
      <c r="G8" s="2"/>
      <c r="H8" s="2"/>
      <c r="I8" s="2">
        <v>3</v>
      </c>
      <c r="J8" s="2">
        <v>3</v>
      </c>
      <c r="K8" s="2">
        <v>3</v>
      </c>
      <c r="L8" s="2">
        <v>3</v>
      </c>
      <c r="M8" s="2">
        <v>3</v>
      </c>
      <c r="N8" s="2">
        <v>3</v>
      </c>
      <c r="O8" s="2">
        <v>3</v>
      </c>
      <c r="P8" s="2">
        <v>3</v>
      </c>
    </row>
    <row r="9" spans="1:68" x14ac:dyDescent="0.25">
      <c r="A9" s="82">
        <v>7</v>
      </c>
      <c r="B9" s="81" t="s">
        <v>201</v>
      </c>
      <c r="C9" s="82">
        <v>30</v>
      </c>
      <c r="D9" s="83">
        <f t="shared" si="0"/>
        <v>1</v>
      </c>
      <c r="E9" s="2"/>
      <c r="F9" s="2"/>
      <c r="G9" s="2"/>
      <c r="H9" s="2">
        <v>4</v>
      </c>
      <c r="I9" s="2">
        <v>6</v>
      </c>
      <c r="J9" s="2">
        <v>4</v>
      </c>
      <c r="K9" s="2"/>
      <c r="L9" s="2">
        <v>6</v>
      </c>
      <c r="M9" s="2">
        <v>6</v>
      </c>
      <c r="N9" s="2">
        <v>4</v>
      </c>
      <c r="O9" s="2"/>
      <c r="P9" s="2"/>
    </row>
    <row r="10" spans="1:68" x14ac:dyDescent="0.25">
      <c r="A10" s="82">
        <v>8</v>
      </c>
      <c r="B10" s="81" t="s">
        <v>202</v>
      </c>
      <c r="C10" s="82">
        <v>24</v>
      </c>
      <c r="D10" s="83">
        <f t="shared" si="0"/>
        <v>1</v>
      </c>
      <c r="E10" s="2"/>
      <c r="F10" s="2"/>
      <c r="G10" s="2">
        <v>14</v>
      </c>
      <c r="H10" s="2">
        <v>10</v>
      </c>
      <c r="I10" s="2"/>
      <c r="J10" s="2"/>
      <c r="K10" s="2"/>
      <c r="L10" s="2"/>
      <c r="M10" s="2"/>
      <c r="N10" s="2"/>
      <c r="O10" s="2"/>
      <c r="P10" s="2"/>
    </row>
    <row r="11" spans="1:68" x14ac:dyDescent="0.25">
      <c r="A11" s="82">
        <v>9</v>
      </c>
      <c r="B11" s="81" t="s">
        <v>203</v>
      </c>
      <c r="C11" s="82">
        <v>33</v>
      </c>
      <c r="D11" s="83">
        <f t="shared" si="0"/>
        <v>1</v>
      </c>
      <c r="E11" s="2"/>
      <c r="F11" s="2">
        <v>3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  <c r="M11" s="2">
        <v>3</v>
      </c>
      <c r="N11" s="2">
        <v>6</v>
      </c>
      <c r="O11" s="2">
        <v>3</v>
      </c>
      <c r="P11" s="2"/>
    </row>
    <row r="12" spans="1:68" x14ac:dyDescent="0.25">
      <c r="A12" s="82">
        <v>10</v>
      </c>
      <c r="B12" s="81" t="s">
        <v>204</v>
      </c>
      <c r="C12" s="82">
        <v>1</v>
      </c>
      <c r="D12" s="83">
        <f t="shared" si="0"/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1</v>
      </c>
      <c r="P12" s="2"/>
    </row>
    <row r="13" spans="1:68" x14ac:dyDescent="0.25">
      <c r="A13" s="82">
        <v>11</v>
      </c>
      <c r="B13" s="81" t="s">
        <v>205</v>
      </c>
      <c r="C13" s="82">
        <v>10</v>
      </c>
      <c r="D13" s="83">
        <f t="shared" si="0"/>
        <v>1</v>
      </c>
      <c r="E13" s="2"/>
      <c r="F13" s="2">
        <v>7</v>
      </c>
      <c r="G13" s="2">
        <v>3</v>
      </c>
      <c r="H13" s="2"/>
      <c r="I13" s="2"/>
      <c r="J13" s="2"/>
      <c r="K13" s="2"/>
      <c r="L13" s="2"/>
      <c r="M13" s="2"/>
      <c r="N13" s="2"/>
      <c r="O13" s="2"/>
      <c r="P13" s="2"/>
    </row>
    <row r="14" spans="1:68" x14ac:dyDescent="0.25">
      <c r="A14" s="82">
        <v>12</v>
      </c>
      <c r="B14" s="81" t="s">
        <v>206</v>
      </c>
      <c r="C14" s="82">
        <v>1</v>
      </c>
      <c r="D14" s="83">
        <f t="shared" si="0"/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1</v>
      </c>
      <c r="P14" s="2"/>
    </row>
    <row r="15" spans="1:68" x14ac:dyDescent="0.25">
      <c r="A15" s="82">
        <v>13</v>
      </c>
      <c r="B15" s="81" t="s">
        <v>207</v>
      </c>
      <c r="C15" s="82">
        <v>24</v>
      </c>
      <c r="D15" s="83">
        <f t="shared" si="0"/>
        <v>1</v>
      </c>
      <c r="E15" s="2"/>
      <c r="F15" s="2"/>
      <c r="G15" s="2">
        <v>14</v>
      </c>
      <c r="H15" s="2">
        <v>10</v>
      </c>
      <c r="I15" s="2"/>
      <c r="J15" s="2"/>
      <c r="K15" s="2"/>
      <c r="L15" s="2"/>
      <c r="M15" s="2"/>
      <c r="N15" s="2"/>
      <c r="O15" s="2"/>
      <c r="P15" s="2"/>
    </row>
    <row r="16" spans="1:68" x14ac:dyDescent="0.25">
      <c r="A16" s="82">
        <v>14</v>
      </c>
      <c r="B16" s="81" t="s">
        <v>208</v>
      </c>
      <c r="C16" s="82">
        <v>12</v>
      </c>
      <c r="D16" s="83">
        <f t="shared" si="0"/>
        <v>1</v>
      </c>
      <c r="E16" s="5"/>
      <c r="F16" s="2"/>
      <c r="G16" s="2">
        <v>4</v>
      </c>
      <c r="H16" s="2">
        <v>4</v>
      </c>
      <c r="I16" s="2">
        <v>4</v>
      </c>
      <c r="J16" s="2"/>
      <c r="K16" s="2"/>
      <c r="L16" s="2"/>
      <c r="M16" s="2"/>
      <c r="N16" s="2"/>
      <c r="O16" s="2"/>
      <c r="P16" s="2"/>
    </row>
    <row r="17" spans="1:68" x14ac:dyDescent="0.25">
      <c r="A17" s="82">
        <v>15</v>
      </c>
      <c r="B17" s="81" t="s">
        <v>209</v>
      </c>
      <c r="C17" s="82">
        <v>24</v>
      </c>
      <c r="D17" s="83">
        <f t="shared" si="0"/>
        <v>1</v>
      </c>
      <c r="E17" s="5"/>
      <c r="F17" s="2"/>
      <c r="G17" s="2">
        <v>4</v>
      </c>
      <c r="H17" s="2">
        <v>4</v>
      </c>
      <c r="I17" s="2">
        <v>4</v>
      </c>
      <c r="J17" s="2">
        <v>4</v>
      </c>
      <c r="K17" s="2"/>
      <c r="L17" s="2">
        <v>4</v>
      </c>
      <c r="M17" s="2">
        <v>4</v>
      </c>
      <c r="N17" s="2"/>
      <c r="O17" s="2"/>
      <c r="P17" s="2"/>
    </row>
    <row r="18" spans="1:68" x14ac:dyDescent="0.25">
      <c r="A18" s="82">
        <v>16</v>
      </c>
      <c r="B18" s="81" t="s">
        <v>210</v>
      </c>
      <c r="C18" s="82">
        <v>10</v>
      </c>
      <c r="D18" s="83">
        <f t="shared" si="0"/>
        <v>1</v>
      </c>
      <c r="E18" s="5"/>
      <c r="F18" s="2"/>
      <c r="G18" s="2"/>
      <c r="H18" s="2">
        <v>2</v>
      </c>
      <c r="I18" s="2"/>
      <c r="J18" s="2">
        <v>2</v>
      </c>
      <c r="K18" s="2">
        <v>4</v>
      </c>
      <c r="L18" s="2"/>
      <c r="M18" s="2"/>
      <c r="N18" s="2">
        <v>2</v>
      </c>
      <c r="O18" s="2"/>
      <c r="P18" s="2"/>
    </row>
    <row r="19" spans="1:68" x14ac:dyDescent="0.25">
      <c r="A19" s="82">
        <v>17</v>
      </c>
      <c r="B19" s="81" t="s">
        <v>211</v>
      </c>
      <c r="C19" s="82">
        <v>1</v>
      </c>
      <c r="D19" s="83">
        <f t="shared" si="0"/>
        <v>1</v>
      </c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1</v>
      </c>
    </row>
    <row r="20" spans="1:68" x14ac:dyDescent="0.25">
      <c r="A20" s="82">
        <v>18</v>
      </c>
      <c r="B20" s="81" t="s">
        <v>212</v>
      </c>
      <c r="C20" s="82">
        <v>5</v>
      </c>
      <c r="D20" s="83">
        <f t="shared" si="0"/>
        <v>1</v>
      </c>
      <c r="E20" s="5"/>
      <c r="F20" s="2"/>
      <c r="G20" s="2"/>
      <c r="H20" s="2"/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/>
      <c r="O20" s="2"/>
      <c r="P20" s="2"/>
    </row>
    <row r="21" spans="1:68" x14ac:dyDescent="0.25">
      <c r="A21" s="82">
        <v>19</v>
      </c>
      <c r="B21" s="81" t="s">
        <v>213</v>
      </c>
      <c r="C21" s="82">
        <v>4</v>
      </c>
      <c r="D21" s="83">
        <f t="shared" si="0"/>
        <v>1</v>
      </c>
      <c r="E21" s="5"/>
      <c r="F21" s="2"/>
      <c r="G21" s="2"/>
      <c r="H21" s="2"/>
      <c r="I21" s="2">
        <v>1</v>
      </c>
      <c r="J21" s="2"/>
      <c r="K21" s="2">
        <v>1</v>
      </c>
      <c r="L21" s="2"/>
      <c r="M21" s="2">
        <v>1</v>
      </c>
      <c r="N21" s="2">
        <v>1</v>
      </c>
      <c r="O21" s="2"/>
      <c r="P21" s="2"/>
    </row>
    <row r="22" spans="1:68" x14ac:dyDescent="0.25">
      <c r="A22" s="82">
        <v>20</v>
      </c>
      <c r="B22" s="81" t="s">
        <v>214</v>
      </c>
      <c r="C22" s="82">
        <v>24</v>
      </c>
      <c r="D22" s="83">
        <f t="shared" si="0"/>
        <v>1</v>
      </c>
      <c r="E22" s="5"/>
      <c r="F22" s="2"/>
      <c r="G22" s="2"/>
      <c r="H22" s="2"/>
      <c r="I22" s="2">
        <v>24</v>
      </c>
      <c r="J22" s="2"/>
      <c r="K22" s="2"/>
      <c r="L22" s="2"/>
      <c r="M22" s="2"/>
      <c r="N22" s="2"/>
      <c r="O22" s="2"/>
      <c r="P22" s="2"/>
    </row>
    <row r="23" spans="1:68" x14ac:dyDescent="0.25">
      <c r="A23" s="82">
        <v>21</v>
      </c>
      <c r="B23" s="81" t="s">
        <v>215</v>
      </c>
      <c r="C23" s="82">
        <v>12</v>
      </c>
      <c r="D23" s="83">
        <f t="shared" si="0"/>
        <v>1</v>
      </c>
      <c r="E23" s="2"/>
      <c r="F23" s="2"/>
      <c r="G23" s="2"/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/>
      <c r="O23" s="2"/>
      <c r="P23" s="2"/>
    </row>
    <row r="24" spans="1:68" x14ac:dyDescent="0.25">
      <c r="A24" s="82">
        <v>22</v>
      </c>
      <c r="B24" s="81" t="s">
        <v>216</v>
      </c>
      <c r="C24" s="82">
        <v>500</v>
      </c>
      <c r="D24" s="83">
        <f t="shared" si="0"/>
        <v>1</v>
      </c>
      <c r="E24" s="47"/>
      <c r="F24" s="2"/>
      <c r="G24" s="2"/>
      <c r="H24" s="2">
        <v>70</v>
      </c>
      <c r="I24" s="2">
        <v>70</v>
      </c>
      <c r="J24" s="2">
        <v>70</v>
      </c>
      <c r="K24" s="2">
        <v>70</v>
      </c>
      <c r="L24" s="2">
        <v>70</v>
      </c>
      <c r="M24" s="2">
        <v>70</v>
      </c>
      <c r="N24" s="2">
        <v>70</v>
      </c>
      <c r="O24" s="2">
        <v>10</v>
      </c>
      <c r="P24" s="2"/>
    </row>
    <row r="25" spans="1:68" s="26" customFormat="1" x14ac:dyDescent="0.25">
      <c r="A25" s="22"/>
      <c r="B25" s="23" t="s">
        <v>3</v>
      </c>
      <c r="C25" s="24" t="s">
        <v>173</v>
      </c>
      <c r="D25" s="24" t="s">
        <v>158</v>
      </c>
      <c r="E25" s="25" t="s">
        <v>183</v>
      </c>
      <c r="F25" s="25" t="s">
        <v>183</v>
      </c>
      <c r="G25" s="25" t="s">
        <v>183</v>
      </c>
      <c r="H25" s="25" t="s">
        <v>183</v>
      </c>
      <c r="I25" s="25" t="s">
        <v>183</v>
      </c>
      <c r="J25" s="25" t="s">
        <v>183</v>
      </c>
      <c r="K25" s="25" t="s">
        <v>183</v>
      </c>
      <c r="L25" s="25" t="s">
        <v>183</v>
      </c>
      <c r="M25" s="25" t="s">
        <v>183</v>
      </c>
      <c r="N25" s="25" t="s">
        <v>183</v>
      </c>
      <c r="O25" s="25" t="s">
        <v>183</v>
      </c>
      <c r="P25" s="25" t="s">
        <v>183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</row>
    <row r="26" spans="1:68" x14ac:dyDescent="0.25">
      <c r="A26" s="82">
        <v>1</v>
      </c>
      <c r="B26" s="81" t="s">
        <v>217</v>
      </c>
      <c r="C26" s="84">
        <v>1</v>
      </c>
      <c r="D26" s="83">
        <f>SUM(E26:P26)/C26</f>
        <v>1</v>
      </c>
      <c r="E26" s="2"/>
      <c r="F26" s="2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68" x14ac:dyDescent="0.25">
      <c r="A27" s="82">
        <v>2</v>
      </c>
      <c r="B27" s="81" t="s">
        <v>218</v>
      </c>
      <c r="C27" s="84">
        <v>1</v>
      </c>
      <c r="D27" s="83">
        <f t="shared" ref="D27:D34" si="1">SUM(E27:P27)/C27</f>
        <v>1</v>
      </c>
      <c r="E27" s="7"/>
      <c r="F27" s="2"/>
      <c r="G27" s="2"/>
      <c r="H27" s="2"/>
      <c r="I27" s="2"/>
      <c r="J27" s="7"/>
      <c r="K27" s="2"/>
      <c r="L27" s="2"/>
      <c r="M27" s="7">
        <v>1</v>
      </c>
      <c r="N27" s="2"/>
      <c r="O27" s="2"/>
      <c r="P27" s="7"/>
    </row>
    <row r="28" spans="1:68" x14ac:dyDescent="0.25">
      <c r="A28" s="82">
        <v>3</v>
      </c>
      <c r="B28" s="81" t="s">
        <v>219</v>
      </c>
      <c r="C28" s="84">
        <v>12</v>
      </c>
      <c r="D28" s="83">
        <f t="shared" si="1"/>
        <v>1</v>
      </c>
      <c r="E28" s="2"/>
      <c r="F28" s="2"/>
      <c r="G28" s="2">
        <v>2</v>
      </c>
      <c r="H28" s="2">
        <v>2</v>
      </c>
      <c r="I28" s="2">
        <v>2</v>
      </c>
      <c r="J28" s="7">
        <v>2</v>
      </c>
      <c r="K28" s="2">
        <v>2</v>
      </c>
      <c r="L28" s="2">
        <v>2</v>
      </c>
      <c r="M28" s="7"/>
      <c r="N28" s="2"/>
      <c r="O28" s="2"/>
      <c r="P28" s="7"/>
    </row>
    <row r="29" spans="1:68" x14ac:dyDescent="0.25">
      <c r="A29" s="82">
        <v>4</v>
      </c>
      <c r="B29" s="81" t="s">
        <v>220</v>
      </c>
      <c r="C29" s="84">
        <v>6</v>
      </c>
      <c r="D29" s="83">
        <f t="shared" si="1"/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v>6</v>
      </c>
    </row>
    <row r="30" spans="1:68" x14ac:dyDescent="0.25">
      <c r="A30" s="82">
        <v>5</v>
      </c>
      <c r="B30" s="81" t="s">
        <v>221</v>
      </c>
      <c r="C30" s="84">
        <v>20</v>
      </c>
      <c r="D30" s="83">
        <f t="shared" si="1"/>
        <v>1</v>
      </c>
      <c r="E30" s="2"/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2">
        <v>2</v>
      </c>
      <c r="O30" s="2">
        <v>2</v>
      </c>
      <c r="P30" s="2"/>
    </row>
    <row r="31" spans="1:68" x14ac:dyDescent="0.25">
      <c r="A31" s="82">
        <v>6</v>
      </c>
      <c r="B31" s="81" t="s">
        <v>222</v>
      </c>
      <c r="C31" s="84">
        <v>1</v>
      </c>
      <c r="D31" s="83">
        <f t="shared" si="1"/>
        <v>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1</v>
      </c>
    </row>
    <row r="32" spans="1:68" x14ac:dyDescent="0.25">
      <c r="A32" s="82">
        <v>7</v>
      </c>
      <c r="B32" s="81" t="s">
        <v>223</v>
      </c>
      <c r="C32" s="84">
        <v>1</v>
      </c>
      <c r="D32" s="83">
        <f t="shared" si="1"/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>
        <v>1</v>
      </c>
    </row>
    <row r="33" spans="1:16" x14ac:dyDescent="0.25">
      <c r="A33" s="82">
        <v>8</v>
      </c>
      <c r="B33" s="81" t="s">
        <v>224</v>
      </c>
      <c r="C33" s="84">
        <v>6</v>
      </c>
      <c r="D33" s="83">
        <f t="shared" si="1"/>
        <v>1</v>
      </c>
      <c r="E33" s="2"/>
      <c r="F33" s="2">
        <v>1</v>
      </c>
      <c r="G33" s="2"/>
      <c r="H33" s="2">
        <v>1</v>
      </c>
      <c r="I33" s="2"/>
      <c r="J33" s="7">
        <v>1</v>
      </c>
      <c r="K33" s="2"/>
      <c r="L33" s="2">
        <v>1</v>
      </c>
      <c r="M33" s="7"/>
      <c r="N33" s="2">
        <v>1</v>
      </c>
      <c r="O33" s="2"/>
      <c r="P33" s="7">
        <v>1</v>
      </c>
    </row>
    <row r="34" spans="1:16" x14ac:dyDescent="0.25">
      <c r="A34" s="82">
        <v>9</v>
      </c>
      <c r="B34" s="81" t="s">
        <v>225</v>
      </c>
      <c r="C34" s="84">
        <v>4</v>
      </c>
      <c r="D34" s="83">
        <f t="shared" si="1"/>
        <v>1</v>
      </c>
      <c r="E34" s="2"/>
      <c r="F34" s="2"/>
      <c r="G34" s="2"/>
      <c r="H34" s="2">
        <v>1</v>
      </c>
      <c r="I34" s="2"/>
      <c r="J34" s="7"/>
      <c r="K34" s="2">
        <v>1</v>
      </c>
      <c r="L34" s="2"/>
      <c r="M34" s="7"/>
      <c r="N34" s="2">
        <v>1</v>
      </c>
      <c r="O34" s="2"/>
      <c r="P34" s="7">
        <v>1</v>
      </c>
    </row>
    <row r="35" spans="1:16" x14ac:dyDescent="0.25">
      <c r="A35" s="30"/>
      <c r="B35" s="31" t="s">
        <v>226</v>
      </c>
      <c r="C35" s="24" t="s">
        <v>173</v>
      </c>
      <c r="D35" s="24" t="s">
        <v>158</v>
      </c>
      <c r="E35" s="25" t="s">
        <v>183</v>
      </c>
      <c r="F35" s="25" t="s">
        <v>183</v>
      </c>
      <c r="G35" s="25" t="s">
        <v>183</v>
      </c>
      <c r="H35" s="25" t="s">
        <v>183</v>
      </c>
      <c r="I35" s="25" t="s">
        <v>183</v>
      </c>
      <c r="J35" s="25" t="s">
        <v>183</v>
      </c>
      <c r="K35" s="25" t="s">
        <v>183</v>
      </c>
      <c r="L35" s="25" t="s">
        <v>183</v>
      </c>
      <c r="M35" s="25" t="s">
        <v>183</v>
      </c>
      <c r="N35" s="25" t="s">
        <v>183</v>
      </c>
      <c r="O35" s="25" t="s">
        <v>183</v>
      </c>
      <c r="P35" s="25" t="s">
        <v>183</v>
      </c>
    </row>
    <row r="36" spans="1:16" x14ac:dyDescent="0.25">
      <c r="A36" s="82">
        <v>1</v>
      </c>
      <c r="B36" s="85" t="s">
        <v>227</v>
      </c>
      <c r="C36" s="84">
        <v>15000000</v>
      </c>
      <c r="D36" s="83">
        <f>SUM(E36:P36)/C36</f>
        <v>1</v>
      </c>
      <c r="E36" s="4"/>
      <c r="F36" s="4"/>
      <c r="G36" s="4"/>
      <c r="H36" s="4"/>
      <c r="I36" s="2"/>
      <c r="J36" s="4"/>
      <c r="K36" s="4"/>
      <c r="L36" s="4"/>
      <c r="M36" s="4"/>
      <c r="N36" s="4"/>
      <c r="O36" s="4">
        <v>15000000</v>
      </c>
      <c r="P36" s="4"/>
    </row>
    <row r="37" spans="1:16" x14ac:dyDescent="0.25">
      <c r="A37" s="82">
        <v>2</v>
      </c>
      <c r="B37" s="85" t="s">
        <v>228</v>
      </c>
      <c r="C37" s="84">
        <v>350</v>
      </c>
      <c r="D37" s="83">
        <f t="shared" ref="D37:D54" si="2">SUM(E37:P37)/C37</f>
        <v>1</v>
      </c>
      <c r="E37" s="4"/>
      <c r="F37" s="4"/>
      <c r="G37" s="4"/>
      <c r="H37" s="4"/>
      <c r="I37" s="2"/>
      <c r="J37" s="4"/>
      <c r="K37" s="4">
        <v>70</v>
      </c>
      <c r="L37" s="4">
        <v>70</v>
      </c>
      <c r="M37" s="4">
        <v>70</v>
      </c>
      <c r="N37" s="4">
        <v>70</v>
      </c>
      <c r="O37" s="4">
        <v>70</v>
      </c>
      <c r="P37" s="4"/>
    </row>
    <row r="38" spans="1:16" x14ac:dyDescent="0.25">
      <c r="A38" s="82">
        <v>3</v>
      </c>
      <c r="B38" s="81" t="s">
        <v>229</v>
      </c>
      <c r="C38" s="84">
        <v>9000</v>
      </c>
      <c r="D38" s="83">
        <f t="shared" si="2"/>
        <v>1</v>
      </c>
      <c r="E38" s="4"/>
      <c r="F38" s="4"/>
      <c r="G38" s="4">
        <v>1000</v>
      </c>
      <c r="H38" s="4">
        <v>1000</v>
      </c>
      <c r="I38" s="2">
        <v>1000</v>
      </c>
      <c r="J38" s="4">
        <v>1000</v>
      </c>
      <c r="K38" s="4">
        <v>1000</v>
      </c>
      <c r="L38" s="4">
        <v>1000</v>
      </c>
      <c r="M38" s="4">
        <v>1000</v>
      </c>
      <c r="N38" s="4">
        <v>1000</v>
      </c>
      <c r="O38" s="4">
        <v>1000</v>
      </c>
      <c r="P38" s="4"/>
    </row>
    <row r="39" spans="1:16" x14ac:dyDescent="0.25">
      <c r="A39" s="82">
        <v>4</v>
      </c>
      <c r="B39" s="85" t="s">
        <v>230</v>
      </c>
      <c r="C39" s="84">
        <v>2</v>
      </c>
      <c r="D39" s="83">
        <f t="shared" si="2"/>
        <v>1</v>
      </c>
      <c r="E39" s="7"/>
      <c r="F39" s="7"/>
      <c r="G39" s="7"/>
      <c r="H39" s="7"/>
      <c r="I39" s="7"/>
      <c r="J39" s="7"/>
      <c r="K39" s="7">
        <v>1</v>
      </c>
      <c r="L39" s="7"/>
      <c r="M39" s="7"/>
      <c r="N39" s="7"/>
      <c r="O39" s="7"/>
      <c r="P39" s="7">
        <v>1</v>
      </c>
    </row>
    <row r="40" spans="1:16" x14ac:dyDescent="0.25">
      <c r="A40" s="82">
        <v>5</v>
      </c>
      <c r="B40" s="85" t="s">
        <v>231</v>
      </c>
      <c r="C40" s="84">
        <v>1</v>
      </c>
      <c r="D40" s="83">
        <f t="shared" si="2"/>
        <v>1</v>
      </c>
      <c r="E40" s="4"/>
      <c r="F40" s="4"/>
      <c r="G40" s="4"/>
      <c r="H40" s="4"/>
      <c r="I40" s="2"/>
      <c r="J40" s="4"/>
      <c r="K40" s="4"/>
      <c r="L40" s="4"/>
      <c r="M40" s="4">
        <v>1</v>
      </c>
      <c r="N40" s="4"/>
      <c r="O40" s="4"/>
      <c r="P40" s="4"/>
    </row>
    <row r="41" spans="1:16" x14ac:dyDescent="0.25">
      <c r="A41" s="82">
        <v>6</v>
      </c>
      <c r="B41" s="85" t="s">
        <v>232</v>
      </c>
      <c r="C41" s="84">
        <v>65</v>
      </c>
      <c r="D41" s="83">
        <f t="shared" si="2"/>
        <v>1</v>
      </c>
      <c r="E41" s="7"/>
      <c r="F41" s="7"/>
      <c r="G41" s="7">
        <v>7</v>
      </c>
      <c r="H41" s="7">
        <v>6</v>
      </c>
      <c r="I41" s="7">
        <v>7</v>
      </c>
      <c r="J41" s="7">
        <v>6</v>
      </c>
      <c r="K41" s="7">
        <v>8</v>
      </c>
      <c r="L41" s="7">
        <v>6</v>
      </c>
      <c r="M41" s="7">
        <v>7</v>
      </c>
      <c r="N41" s="7">
        <v>6</v>
      </c>
      <c r="O41" s="7">
        <v>7</v>
      </c>
      <c r="P41" s="7">
        <v>5</v>
      </c>
    </row>
    <row r="42" spans="1:16" x14ac:dyDescent="0.25">
      <c r="A42" s="82">
        <v>7</v>
      </c>
      <c r="B42" s="85" t="s">
        <v>233</v>
      </c>
      <c r="C42" s="84">
        <v>5500</v>
      </c>
      <c r="D42" s="83">
        <f t="shared" si="2"/>
        <v>1</v>
      </c>
      <c r="E42" s="7"/>
      <c r="F42" s="7"/>
      <c r="G42" s="7">
        <v>600</v>
      </c>
      <c r="H42" s="7">
        <v>500</v>
      </c>
      <c r="I42" s="7">
        <v>600</v>
      </c>
      <c r="J42" s="7">
        <v>500</v>
      </c>
      <c r="K42" s="7">
        <v>600</v>
      </c>
      <c r="L42" s="7">
        <v>500</v>
      </c>
      <c r="M42" s="7">
        <v>600</v>
      </c>
      <c r="N42" s="7">
        <v>500</v>
      </c>
      <c r="O42" s="7">
        <v>600</v>
      </c>
      <c r="P42" s="7">
        <v>500</v>
      </c>
    </row>
    <row r="43" spans="1:16" x14ac:dyDescent="0.25">
      <c r="A43" s="82">
        <v>8</v>
      </c>
      <c r="B43" s="85" t="s">
        <v>234</v>
      </c>
      <c r="C43" s="84">
        <v>3</v>
      </c>
      <c r="D43" s="83">
        <f t="shared" si="2"/>
        <v>1</v>
      </c>
      <c r="E43" s="7"/>
      <c r="F43" s="7"/>
      <c r="G43" s="7"/>
      <c r="H43" s="7">
        <v>1</v>
      </c>
      <c r="I43" s="7"/>
      <c r="J43" s="7"/>
      <c r="K43" s="7"/>
      <c r="L43" s="7"/>
      <c r="M43" s="7">
        <v>1</v>
      </c>
      <c r="N43" s="7"/>
      <c r="O43" s="7"/>
      <c r="P43" s="7">
        <v>1</v>
      </c>
    </row>
    <row r="44" spans="1:16" x14ac:dyDescent="0.25">
      <c r="A44" s="82">
        <v>9</v>
      </c>
      <c r="B44" s="85" t="s">
        <v>235</v>
      </c>
      <c r="C44" s="84">
        <v>10000000</v>
      </c>
      <c r="D44" s="83">
        <f t="shared" si="2"/>
        <v>1</v>
      </c>
      <c r="E44" s="7">
        <v>200000</v>
      </c>
      <c r="F44" s="7">
        <v>200000</v>
      </c>
      <c r="G44" s="7">
        <v>900000</v>
      </c>
      <c r="H44" s="7">
        <v>900000</v>
      </c>
      <c r="I44" s="7">
        <v>900000</v>
      </c>
      <c r="J44" s="7">
        <v>1000000</v>
      </c>
      <c r="K44" s="7">
        <v>1000000</v>
      </c>
      <c r="L44" s="7">
        <v>1000000</v>
      </c>
      <c r="M44" s="7">
        <v>1000000</v>
      </c>
      <c r="N44" s="7">
        <v>1000000</v>
      </c>
      <c r="O44" s="7">
        <v>1000000</v>
      </c>
      <c r="P44" s="7">
        <v>900000</v>
      </c>
    </row>
    <row r="45" spans="1:16" x14ac:dyDescent="0.25">
      <c r="A45" s="82">
        <v>10</v>
      </c>
      <c r="B45" s="85" t="s">
        <v>236</v>
      </c>
      <c r="C45" s="84">
        <v>13000</v>
      </c>
      <c r="D45" s="83">
        <f t="shared" si="2"/>
        <v>1</v>
      </c>
      <c r="E45" s="7"/>
      <c r="F45" s="7"/>
      <c r="G45" s="7">
        <v>1300</v>
      </c>
      <c r="H45" s="7">
        <v>1300</v>
      </c>
      <c r="I45" s="7">
        <v>1300</v>
      </c>
      <c r="J45" s="7">
        <v>1500</v>
      </c>
      <c r="K45" s="7">
        <v>1500</v>
      </c>
      <c r="L45" s="7">
        <v>1300</v>
      </c>
      <c r="M45" s="7">
        <v>1300</v>
      </c>
      <c r="N45" s="7">
        <v>1300</v>
      </c>
      <c r="O45" s="7">
        <v>1300</v>
      </c>
      <c r="P45" s="7">
        <v>900</v>
      </c>
    </row>
    <row r="46" spans="1:16" x14ac:dyDescent="0.25">
      <c r="A46" s="82">
        <v>11</v>
      </c>
      <c r="B46" s="85" t="s">
        <v>237</v>
      </c>
      <c r="C46" s="84">
        <v>140</v>
      </c>
      <c r="D46" s="83">
        <f t="shared" si="2"/>
        <v>1</v>
      </c>
      <c r="E46" s="7"/>
      <c r="F46" s="7"/>
      <c r="G46" s="7"/>
      <c r="H46" s="7"/>
      <c r="I46" s="7">
        <v>20</v>
      </c>
      <c r="J46" s="7">
        <v>20</v>
      </c>
      <c r="K46" s="7">
        <v>20</v>
      </c>
      <c r="L46" s="7">
        <v>20</v>
      </c>
      <c r="M46" s="7">
        <v>20</v>
      </c>
      <c r="N46" s="7">
        <v>20</v>
      </c>
      <c r="O46" s="7">
        <v>20</v>
      </c>
      <c r="P46" s="7"/>
    </row>
    <row r="47" spans="1:16" x14ac:dyDescent="0.25">
      <c r="A47" s="82">
        <v>12</v>
      </c>
      <c r="B47" s="85" t="s">
        <v>238</v>
      </c>
      <c r="C47" s="82">
        <v>600</v>
      </c>
      <c r="D47" s="83">
        <f t="shared" si="2"/>
        <v>1</v>
      </c>
      <c r="E47" s="4"/>
      <c r="F47" s="4"/>
      <c r="G47" s="4">
        <v>60</v>
      </c>
      <c r="H47" s="4">
        <v>60</v>
      </c>
      <c r="I47" s="2">
        <v>60</v>
      </c>
      <c r="J47" s="4">
        <v>60</v>
      </c>
      <c r="K47" s="4">
        <v>60</v>
      </c>
      <c r="L47" s="4">
        <v>60</v>
      </c>
      <c r="M47" s="4">
        <v>60</v>
      </c>
      <c r="N47" s="4">
        <v>60</v>
      </c>
      <c r="O47" s="4">
        <v>60</v>
      </c>
      <c r="P47" s="4">
        <v>60</v>
      </c>
    </row>
    <row r="48" spans="1:16" x14ac:dyDescent="0.25">
      <c r="A48" s="82">
        <v>13</v>
      </c>
      <c r="B48" s="85" t="s">
        <v>239</v>
      </c>
      <c r="C48" s="82">
        <v>14</v>
      </c>
      <c r="D48" s="83">
        <f t="shared" si="2"/>
        <v>1</v>
      </c>
      <c r="E48" s="4"/>
      <c r="F48" s="4"/>
      <c r="G48" s="4"/>
      <c r="H48" s="4"/>
      <c r="I48" s="2"/>
      <c r="J48" s="4">
        <v>5</v>
      </c>
      <c r="K48" s="4"/>
      <c r="L48" s="4"/>
      <c r="M48" s="4">
        <v>5</v>
      </c>
      <c r="N48" s="4"/>
      <c r="O48" s="4"/>
      <c r="P48" s="4">
        <v>4</v>
      </c>
    </row>
    <row r="49" spans="1:16" x14ac:dyDescent="0.25">
      <c r="A49" s="82">
        <v>14</v>
      </c>
      <c r="B49" s="85" t="s">
        <v>240</v>
      </c>
      <c r="C49" s="84">
        <v>18</v>
      </c>
      <c r="D49" s="83">
        <f t="shared" si="2"/>
        <v>1</v>
      </c>
      <c r="E49" s="4"/>
      <c r="F49" s="4"/>
      <c r="G49" s="4">
        <v>6</v>
      </c>
      <c r="H49" s="4"/>
      <c r="I49" s="2"/>
      <c r="J49" s="4">
        <v>6</v>
      </c>
      <c r="K49" s="4"/>
      <c r="L49" s="4"/>
      <c r="M49" s="4">
        <v>6</v>
      </c>
      <c r="N49" s="4"/>
      <c r="O49" s="4"/>
      <c r="P49" s="4"/>
    </row>
    <row r="50" spans="1:16" x14ac:dyDescent="0.25">
      <c r="A50" s="82">
        <v>15</v>
      </c>
      <c r="B50" s="85" t="s">
        <v>241</v>
      </c>
      <c r="C50" s="84">
        <v>3</v>
      </c>
      <c r="D50" s="83">
        <f t="shared" si="2"/>
        <v>1</v>
      </c>
      <c r="E50" s="4"/>
      <c r="F50" s="4"/>
      <c r="G50" s="4"/>
      <c r="H50" s="4"/>
      <c r="I50" s="2"/>
      <c r="J50" s="4">
        <v>1</v>
      </c>
      <c r="K50" s="4"/>
      <c r="L50" s="4"/>
      <c r="M50" s="4">
        <v>1</v>
      </c>
      <c r="N50" s="4"/>
      <c r="O50" s="4">
        <v>1</v>
      </c>
      <c r="P50" s="4"/>
    </row>
    <row r="51" spans="1:16" x14ac:dyDescent="0.25">
      <c r="A51" s="82">
        <v>16</v>
      </c>
      <c r="B51" s="85" t="s">
        <v>242</v>
      </c>
      <c r="C51" s="84">
        <v>100</v>
      </c>
      <c r="D51" s="83">
        <f t="shared" si="2"/>
        <v>1</v>
      </c>
      <c r="E51" s="4"/>
      <c r="F51" s="4"/>
      <c r="G51" s="4"/>
      <c r="H51" s="4"/>
      <c r="I51" s="2"/>
      <c r="J51" s="4"/>
      <c r="K51" s="4"/>
      <c r="L51" s="4">
        <v>50</v>
      </c>
      <c r="M51" s="4"/>
      <c r="N51" s="4"/>
      <c r="O51" s="4"/>
      <c r="P51" s="4">
        <v>50</v>
      </c>
    </row>
    <row r="52" spans="1:16" x14ac:dyDescent="0.25">
      <c r="A52" s="82">
        <v>17</v>
      </c>
      <c r="B52" s="85" t="s">
        <v>243</v>
      </c>
      <c r="C52" s="82">
        <v>1</v>
      </c>
      <c r="D52" s="83">
        <f t="shared" si="2"/>
        <v>1</v>
      </c>
      <c r="E52" s="4"/>
      <c r="F52" s="4"/>
      <c r="G52" s="4"/>
      <c r="H52" s="4"/>
      <c r="I52" s="2"/>
      <c r="J52" s="4"/>
      <c r="K52" s="4"/>
      <c r="L52" s="4"/>
      <c r="M52" s="4"/>
      <c r="N52" s="4"/>
      <c r="O52" s="4">
        <v>1</v>
      </c>
      <c r="P52" s="4"/>
    </row>
    <row r="53" spans="1:16" x14ac:dyDescent="0.25">
      <c r="A53" s="82">
        <v>18</v>
      </c>
      <c r="B53" s="85" t="s">
        <v>244</v>
      </c>
      <c r="C53" s="82">
        <v>1</v>
      </c>
      <c r="D53" s="83">
        <f t="shared" si="2"/>
        <v>1</v>
      </c>
      <c r="E53" s="4"/>
      <c r="F53" s="4"/>
      <c r="G53" s="4"/>
      <c r="H53" s="4"/>
      <c r="I53" s="2"/>
      <c r="J53" s="4"/>
      <c r="K53" s="4">
        <v>1</v>
      </c>
      <c r="L53" s="4"/>
      <c r="M53" s="4"/>
      <c r="N53" s="4"/>
      <c r="O53" s="4"/>
      <c r="P53" s="4"/>
    </row>
    <row r="54" spans="1:16" x14ac:dyDescent="0.25">
      <c r="A54" s="82">
        <v>19</v>
      </c>
      <c r="B54" s="85" t="s">
        <v>245</v>
      </c>
      <c r="C54" s="84">
        <v>2500</v>
      </c>
      <c r="D54" s="83">
        <f t="shared" si="2"/>
        <v>1</v>
      </c>
      <c r="E54" s="4"/>
      <c r="F54" s="4"/>
      <c r="G54" s="4"/>
      <c r="H54" s="4"/>
      <c r="I54" s="2"/>
      <c r="J54" s="4"/>
      <c r="K54" s="4">
        <v>2500</v>
      </c>
      <c r="L54" s="4"/>
      <c r="M54" s="4"/>
      <c r="N54" s="4"/>
      <c r="O54" s="4"/>
      <c r="P54" s="4"/>
    </row>
    <row r="55" spans="1:16" s="8" customFormat="1" ht="24" x14ac:dyDescent="0.25">
      <c r="A55" s="32"/>
      <c r="B55" s="23" t="s">
        <v>185</v>
      </c>
      <c r="C55" s="24" t="s">
        <v>173</v>
      </c>
      <c r="D55" s="24" t="s">
        <v>158</v>
      </c>
      <c r="E55" s="25" t="s">
        <v>183</v>
      </c>
      <c r="F55" s="25" t="s">
        <v>183</v>
      </c>
      <c r="G55" s="25" t="s">
        <v>183</v>
      </c>
      <c r="H55" s="25" t="s">
        <v>183</v>
      </c>
      <c r="I55" s="25" t="s">
        <v>183</v>
      </c>
      <c r="J55" s="25" t="s">
        <v>183</v>
      </c>
      <c r="K55" s="25" t="s">
        <v>183</v>
      </c>
      <c r="L55" s="25" t="s">
        <v>183</v>
      </c>
      <c r="M55" s="25" t="s">
        <v>183</v>
      </c>
      <c r="N55" s="25" t="s">
        <v>183</v>
      </c>
      <c r="O55" s="25" t="s">
        <v>183</v>
      </c>
      <c r="P55" s="25" t="s">
        <v>183</v>
      </c>
    </row>
    <row r="56" spans="1:16" x14ac:dyDescent="0.25">
      <c r="A56" s="82">
        <v>1</v>
      </c>
      <c r="B56" s="81" t="s">
        <v>246</v>
      </c>
      <c r="C56" s="82">
        <v>1</v>
      </c>
      <c r="D56" s="83">
        <f>SUM(E56:P56)/C56</f>
        <v>1</v>
      </c>
      <c r="E56" s="4"/>
      <c r="F56" s="4"/>
      <c r="G56" s="4"/>
      <c r="H56" s="4"/>
      <c r="I56" s="4"/>
      <c r="J56" s="4"/>
      <c r="K56" s="4"/>
      <c r="L56" s="4">
        <v>1</v>
      </c>
      <c r="M56" s="4"/>
      <c r="N56" s="4"/>
      <c r="O56" s="4"/>
      <c r="P56" s="4"/>
    </row>
    <row r="57" spans="1:16" x14ac:dyDescent="0.25">
      <c r="A57" s="82">
        <v>2</v>
      </c>
      <c r="B57" s="81" t="s">
        <v>247</v>
      </c>
      <c r="C57" s="82">
        <v>1</v>
      </c>
      <c r="D57" s="83">
        <f t="shared" ref="D57:D76" si="3">SUM(E57:P57)/C57</f>
        <v>1</v>
      </c>
      <c r="E57" s="4"/>
      <c r="F57" s="4"/>
      <c r="G57" s="4"/>
      <c r="H57" s="4">
        <v>1</v>
      </c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82">
        <v>3</v>
      </c>
      <c r="B58" s="81" t="s">
        <v>248</v>
      </c>
      <c r="C58" s="82">
        <v>1</v>
      </c>
      <c r="D58" s="83">
        <f t="shared" si="3"/>
        <v>1</v>
      </c>
      <c r="E58" s="4"/>
      <c r="F58" s="4"/>
      <c r="G58" s="4"/>
      <c r="H58" s="4"/>
      <c r="I58" s="4">
        <v>1</v>
      </c>
      <c r="J58" s="4"/>
      <c r="K58" s="4"/>
      <c r="L58" s="4"/>
      <c r="M58" s="4"/>
      <c r="N58" s="4"/>
      <c r="O58" s="4"/>
      <c r="P58" s="4"/>
    </row>
    <row r="59" spans="1:16" x14ac:dyDescent="0.25">
      <c r="A59" s="82">
        <v>4</v>
      </c>
      <c r="B59" s="81" t="s">
        <v>249</v>
      </c>
      <c r="C59" s="82">
        <v>1</v>
      </c>
      <c r="D59" s="83">
        <f t="shared" si="3"/>
        <v>1</v>
      </c>
      <c r="E59" s="4"/>
      <c r="F59" s="4"/>
      <c r="G59" s="4"/>
      <c r="H59" s="4"/>
      <c r="I59" s="4"/>
      <c r="J59" s="4"/>
      <c r="K59" s="4"/>
      <c r="L59" s="4"/>
      <c r="M59" s="4"/>
      <c r="N59" s="4">
        <v>1</v>
      </c>
      <c r="O59" s="4"/>
      <c r="P59" s="4"/>
    </row>
    <row r="60" spans="1:16" x14ac:dyDescent="0.25">
      <c r="A60" s="82">
        <v>5</v>
      </c>
      <c r="B60" s="81" t="s">
        <v>250</v>
      </c>
      <c r="C60" s="82">
        <v>4</v>
      </c>
      <c r="D60" s="83">
        <f t="shared" si="3"/>
        <v>1</v>
      </c>
      <c r="E60" s="4"/>
      <c r="F60" s="4"/>
      <c r="G60" s="4">
        <v>1</v>
      </c>
      <c r="H60" s="4"/>
      <c r="I60" s="4"/>
      <c r="J60" s="4">
        <v>1</v>
      </c>
      <c r="K60" s="4"/>
      <c r="L60" s="4"/>
      <c r="M60" s="4">
        <v>1</v>
      </c>
      <c r="N60" s="4"/>
      <c r="O60" s="4">
        <v>1</v>
      </c>
      <c r="P60" s="4"/>
    </row>
    <row r="61" spans="1:16" x14ac:dyDescent="0.25">
      <c r="A61" s="82">
        <v>6</v>
      </c>
      <c r="B61" s="81" t="s">
        <v>251</v>
      </c>
      <c r="C61" s="82">
        <v>1</v>
      </c>
      <c r="D61" s="83">
        <f t="shared" si="3"/>
        <v>1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v>1</v>
      </c>
      <c r="P61" s="4"/>
    </row>
    <row r="62" spans="1:16" x14ac:dyDescent="0.25">
      <c r="A62" s="82">
        <v>7</v>
      </c>
      <c r="B62" s="81" t="s">
        <v>252</v>
      </c>
      <c r="C62" s="82">
        <v>1</v>
      </c>
      <c r="D62" s="83">
        <f t="shared" si="3"/>
        <v>1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>
        <v>1</v>
      </c>
      <c r="P62" s="4"/>
    </row>
    <row r="63" spans="1:16" x14ac:dyDescent="0.25">
      <c r="A63" s="82">
        <v>8</v>
      </c>
      <c r="B63" s="81" t="s">
        <v>253</v>
      </c>
      <c r="C63" s="82">
        <v>4</v>
      </c>
      <c r="D63" s="83">
        <f t="shared" si="3"/>
        <v>1</v>
      </c>
      <c r="E63" s="4"/>
      <c r="F63" s="4"/>
      <c r="G63" s="4">
        <v>1</v>
      </c>
      <c r="H63" s="4"/>
      <c r="I63" s="4"/>
      <c r="J63" s="4">
        <v>1</v>
      </c>
      <c r="K63" s="4"/>
      <c r="L63" s="4"/>
      <c r="M63" s="4"/>
      <c r="N63" s="4">
        <v>1</v>
      </c>
      <c r="O63" s="4"/>
      <c r="P63" s="4">
        <v>1</v>
      </c>
    </row>
    <row r="64" spans="1:16" x14ac:dyDescent="0.25">
      <c r="A64" s="82">
        <v>9</v>
      </c>
      <c r="B64" s="81" t="s">
        <v>254</v>
      </c>
      <c r="C64" s="82">
        <v>1</v>
      </c>
      <c r="D64" s="83">
        <f t="shared" si="3"/>
        <v>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v>1</v>
      </c>
    </row>
    <row r="65" spans="1:16" x14ac:dyDescent="0.25">
      <c r="A65" s="82">
        <v>10</v>
      </c>
      <c r="B65" s="81" t="s">
        <v>255</v>
      </c>
      <c r="C65" s="82">
        <v>1</v>
      </c>
      <c r="D65" s="83">
        <f t="shared" si="3"/>
        <v>1</v>
      </c>
      <c r="E65" s="4"/>
      <c r="F65" s="4">
        <v>1</v>
      </c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82">
        <v>11</v>
      </c>
      <c r="B66" s="81" t="s">
        <v>256</v>
      </c>
      <c r="C66" s="82">
        <v>246</v>
      </c>
      <c r="D66" s="83">
        <f t="shared" si="3"/>
        <v>1</v>
      </c>
      <c r="E66" s="4">
        <v>21</v>
      </c>
      <c r="F66" s="4">
        <v>20</v>
      </c>
      <c r="G66" s="4">
        <v>21</v>
      </c>
      <c r="H66" s="4">
        <v>20</v>
      </c>
      <c r="I66" s="4">
        <v>21</v>
      </c>
      <c r="J66" s="4">
        <v>20</v>
      </c>
      <c r="K66" s="4">
        <v>22</v>
      </c>
      <c r="L66" s="4">
        <v>21</v>
      </c>
      <c r="M66" s="4">
        <v>21</v>
      </c>
      <c r="N66" s="4">
        <v>23</v>
      </c>
      <c r="O66" s="4">
        <v>20</v>
      </c>
      <c r="P66" s="4">
        <v>16</v>
      </c>
    </row>
    <row r="67" spans="1:16" x14ac:dyDescent="0.25">
      <c r="A67" s="82">
        <v>12</v>
      </c>
      <c r="B67" s="81" t="s">
        <v>257</v>
      </c>
      <c r="C67" s="82">
        <v>24</v>
      </c>
      <c r="D67" s="83">
        <f t="shared" si="3"/>
        <v>1</v>
      </c>
      <c r="E67" s="4">
        <v>2</v>
      </c>
      <c r="F67" s="4">
        <v>2</v>
      </c>
      <c r="G67" s="4">
        <v>2</v>
      </c>
      <c r="H67" s="4">
        <v>2</v>
      </c>
      <c r="I67" s="4">
        <v>2</v>
      </c>
      <c r="J67" s="4">
        <v>2</v>
      </c>
      <c r="K67" s="4">
        <v>2</v>
      </c>
      <c r="L67" s="4">
        <v>2</v>
      </c>
      <c r="M67" s="4">
        <v>2</v>
      </c>
      <c r="N67" s="4">
        <v>2</v>
      </c>
      <c r="O67" s="4">
        <v>2</v>
      </c>
      <c r="P67" s="4">
        <v>2</v>
      </c>
    </row>
    <row r="68" spans="1:16" x14ac:dyDescent="0.25">
      <c r="A68" s="82">
        <v>13</v>
      </c>
      <c r="B68" s="81" t="s">
        <v>258</v>
      </c>
      <c r="C68" s="82">
        <v>10</v>
      </c>
      <c r="D68" s="83">
        <f t="shared" si="3"/>
        <v>1</v>
      </c>
      <c r="E68" s="4"/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/>
    </row>
    <row r="69" spans="1:16" x14ac:dyDescent="0.25">
      <c r="A69" s="82">
        <v>14</v>
      </c>
      <c r="B69" s="81" t="s">
        <v>259</v>
      </c>
      <c r="C69" s="82">
        <v>3</v>
      </c>
      <c r="D69" s="83">
        <f t="shared" si="3"/>
        <v>1</v>
      </c>
      <c r="E69" s="4"/>
      <c r="F69" s="4"/>
      <c r="G69" s="4"/>
      <c r="H69" s="4">
        <v>1</v>
      </c>
      <c r="I69" s="4"/>
      <c r="J69" s="4"/>
      <c r="K69" s="4"/>
      <c r="L69" s="4">
        <v>1</v>
      </c>
      <c r="M69" s="4"/>
      <c r="N69" s="4"/>
      <c r="O69" s="4"/>
      <c r="P69" s="4">
        <v>1</v>
      </c>
    </row>
    <row r="70" spans="1:16" x14ac:dyDescent="0.25">
      <c r="A70" s="82">
        <v>15</v>
      </c>
      <c r="B70" s="81" t="s">
        <v>260</v>
      </c>
      <c r="C70" s="82">
        <v>3</v>
      </c>
      <c r="D70" s="83">
        <f t="shared" si="3"/>
        <v>1</v>
      </c>
      <c r="E70" s="4"/>
      <c r="F70" s="4"/>
      <c r="G70" s="4"/>
      <c r="H70" s="4">
        <v>1</v>
      </c>
      <c r="I70" s="4"/>
      <c r="J70" s="4"/>
      <c r="K70" s="4"/>
      <c r="L70" s="4">
        <v>1</v>
      </c>
      <c r="M70" s="4"/>
      <c r="N70" s="4"/>
      <c r="O70" s="4"/>
      <c r="P70" s="4">
        <v>1</v>
      </c>
    </row>
    <row r="71" spans="1:16" x14ac:dyDescent="0.25">
      <c r="A71" s="82">
        <v>16</v>
      </c>
      <c r="B71" s="81" t="s">
        <v>261</v>
      </c>
      <c r="C71" s="82">
        <v>3</v>
      </c>
      <c r="D71" s="83">
        <f t="shared" si="3"/>
        <v>1</v>
      </c>
      <c r="E71" s="4"/>
      <c r="F71" s="4"/>
      <c r="G71" s="4"/>
      <c r="H71" s="4"/>
      <c r="I71" s="4"/>
      <c r="J71" s="4">
        <v>3</v>
      </c>
      <c r="K71" s="4"/>
      <c r="L71" s="4"/>
      <c r="M71" s="4"/>
      <c r="N71" s="4"/>
      <c r="O71" s="4"/>
      <c r="P71" s="4"/>
    </row>
    <row r="72" spans="1:16" x14ac:dyDescent="0.25">
      <c r="A72" s="82">
        <v>17</v>
      </c>
      <c r="B72" s="81" t="s">
        <v>262</v>
      </c>
      <c r="C72" s="82">
        <v>3</v>
      </c>
      <c r="D72" s="83">
        <f t="shared" si="3"/>
        <v>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3</v>
      </c>
    </row>
    <row r="73" spans="1:16" x14ac:dyDescent="0.25">
      <c r="A73" s="82">
        <v>18</v>
      </c>
      <c r="B73" s="81" t="s">
        <v>263</v>
      </c>
      <c r="C73" s="82">
        <v>1</v>
      </c>
      <c r="D73" s="83">
        <f t="shared" si="3"/>
        <v>1</v>
      </c>
      <c r="E73" s="4"/>
      <c r="F73" s="4">
        <v>1</v>
      </c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25">
      <c r="A74" s="82">
        <v>19</v>
      </c>
      <c r="B74" s="81" t="s">
        <v>264</v>
      </c>
      <c r="C74" s="82">
        <v>11</v>
      </c>
      <c r="D74" s="83">
        <f t="shared" si="3"/>
        <v>1</v>
      </c>
      <c r="E74" s="4"/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</row>
    <row r="75" spans="1:16" x14ac:dyDescent="0.25">
      <c r="A75" s="82">
        <v>20</v>
      </c>
      <c r="B75" s="81" t="s">
        <v>265</v>
      </c>
      <c r="C75" s="82">
        <v>2</v>
      </c>
      <c r="D75" s="83">
        <f t="shared" si="3"/>
        <v>1</v>
      </c>
      <c r="E75" s="4"/>
      <c r="F75" s="4"/>
      <c r="G75" s="4"/>
      <c r="H75" s="4"/>
      <c r="I75" s="4"/>
      <c r="J75" s="4">
        <v>2</v>
      </c>
      <c r="K75" s="4"/>
      <c r="L75" s="4"/>
      <c r="M75" s="4"/>
      <c r="N75" s="4"/>
      <c r="O75" s="4"/>
      <c r="P75" s="4"/>
    </row>
    <row r="76" spans="1:16" x14ac:dyDescent="0.25">
      <c r="A76" s="82">
        <v>21</v>
      </c>
      <c r="B76" s="85" t="s">
        <v>266</v>
      </c>
      <c r="C76" s="82">
        <v>1</v>
      </c>
      <c r="D76" s="83">
        <f t="shared" si="3"/>
        <v>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v>1</v>
      </c>
    </row>
    <row r="77" spans="1:16" x14ac:dyDescent="0.25">
      <c r="A77" s="32"/>
      <c r="B77" s="33" t="s">
        <v>126</v>
      </c>
      <c r="C77" s="24" t="s">
        <v>173</v>
      </c>
      <c r="D77" s="24" t="s">
        <v>158</v>
      </c>
      <c r="E77" s="25" t="s">
        <v>183</v>
      </c>
      <c r="F77" s="25" t="s">
        <v>183</v>
      </c>
      <c r="G77" s="25" t="s">
        <v>183</v>
      </c>
      <c r="H77" s="25" t="s">
        <v>183</v>
      </c>
      <c r="I77" s="25" t="s">
        <v>183</v>
      </c>
      <c r="J77" s="25" t="s">
        <v>183</v>
      </c>
      <c r="K77" s="25" t="s">
        <v>183</v>
      </c>
      <c r="L77" s="25" t="s">
        <v>183</v>
      </c>
      <c r="M77" s="25" t="s">
        <v>183</v>
      </c>
      <c r="N77" s="25" t="s">
        <v>183</v>
      </c>
      <c r="O77" s="25" t="s">
        <v>183</v>
      </c>
      <c r="P77" s="25" t="s">
        <v>183</v>
      </c>
    </row>
    <row r="78" spans="1:16" x14ac:dyDescent="0.2">
      <c r="A78" s="82">
        <v>1</v>
      </c>
      <c r="B78" s="86" t="s">
        <v>267</v>
      </c>
      <c r="C78" s="87">
        <v>1</v>
      </c>
      <c r="D78" s="83">
        <f>SUM(E78:P78)/C78</f>
        <v>1</v>
      </c>
      <c r="E78" s="11"/>
      <c r="F78" s="12"/>
      <c r="G78" s="12">
        <v>1</v>
      </c>
      <c r="H78" s="12"/>
      <c r="I78" s="12"/>
      <c r="J78" s="12"/>
      <c r="K78" s="12"/>
      <c r="L78" s="12"/>
      <c r="M78" s="12"/>
      <c r="N78" s="12"/>
      <c r="O78" s="13"/>
      <c r="P78" s="46"/>
    </row>
    <row r="79" spans="1:16" x14ac:dyDescent="0.2">
      <c r="A79" s="82">
        <v>2</v>
      </c>
      <c r="B79" s="86" t="s">
        <v>268</v>
      </c>
      <c r="C79" s="87">
        <v>1</v>
      </c>
      <c r="D79" s="83">
        <f t="shared" ref="D79:D94" si="4">SUM(E79:P79)/C79</f>
        <v>1</v>
      </c>
      <c r="E79" s="11"/>
      <c r="F79" s="12"/>
      <c r="G79" s="12"/>
      <c r="H79" s="12"/>
      <c r="I79" s="12"/>
      <c r="J79" s="12"/>
      <c r="K79" s="12"/>
      <c r="L79" s="12"/>
      <c r="M79" s="12"/>
      <c r="N79" s="12">
        <v>1</v>
      </c>
      <c r="O79" s="12"/>
      <c r="P79" s="11"/>
    </row>
    <row r="80" spans="1:16" x14ac:dyDescent="0.2">
      <c r="A80" s="82">
        <v>3</v>
      </c>
      <c r="B80" s="86" t="s">
        <v>269</v>
      </c>
      <c r="C80" s="87">
        <v>1</v>
      </c>
      <c r="D80" s="83">
        <f t="shared" si="4"/>
        <v>1</v>
      </c>
      <c r="E80" s="11"/>
      <c r="F80" s="12"/>
      <c r="G80" s="12"/>
      <c r="H80" s="12">
        <v>1</v>
      </c>
      <c r="I80" s="12"/>
      <c r="J80" s="12"/>
      <c r="K80" s="12"/>
      <c r="L80" s="12"/>
      <c r="M80" s="12"/>
      <c r="N80" s="12"/>
      <c r="O80" s="12"/>
      <c r="P80" s="12"/>
    </row>
    <row r="81" spans="1:16" x14ac:dyDescent="0.2">
      <c r="A81" s="82">
        <v>4</v>
      </c>
      <c r="B81" s="86" t="s">
        <v>270</v>
      </c>
      <c r="C81" s="87">
        <v>10</v>
      </c>
      <c r="D81" s="83">
        <f t="shared" si="4"/>
        <v>1</v>
      </c>
      <c r="E81" s="11"/>
      <c r="F81" s="12"/>
      <c r="G81" s="12"/>
      <c r="H81" s="12"/>
      <c r="I81" s="12">
        <v>2</v>
      </c>
      <c r="J81" s="12">
        <v>2</v>
      </c>
      <c r="K81" s="12"/>
      <c r="L81" s="12">
        <v>2</v>
      </c>
      <c r="M81" s="12">
        <v>1</v>
      </c>
      <c r="N81" s="12">
        <v>2</v>
      </c>
      <c r="O81" s="12">
        <v>1</v>
      </c>
      <c r="P81" s="12"/>
    </row>
    <row r="82" spans="1:16" x14ac:dyDescent="0.2">
      <c r="A82" s="82">
        <v>5</v>
      </c>
      <c r="B82" s="86" t="s">
        <v>271</v>
      </c>
      <c r="C82" s="87">
        <v>17</v>
      </c>
      <c r="D82" s="83">
        <f t="shared" si="4"/>
        <v>1</v>
      </c>
      <c r="E82" s="11"/>
      <c r="F82" s="12"/>
      <c r="G82" s="12"/>
      <c r="H82" s="12">
        <v>17</v>
      </c>
      <c r="I82" s="12"/>
      <c r="J82" s="12"/>
      <c r="K82" s="12"/>
      <c r="L82" s="12"/>
      <c r="M82" s="12"/>
      <c r="N82" s="12"/>
      <c r="O82" s="12"/>
      <c r="P82" s="12"/>
    </row>
    <row r="83" spans="1:16" x14ac:dyDescent="0.2">
      <c r="A83" s="82">
        <v>6</v>
      </c>
      <c r="B83" s="86" t="s">
        <v>272</v>
      </c>
      <c r="C83" s="87">
        <v>1</v>
      </c>
      <c r="D83" s="83">
        <f t="shared" si="4"/>
        <v>1</v>
      </c>
      <c r="E83" s="11"/>
      <c r="F83" s="12"/>
      <c r="G83" s="12"/>
      <c r="H83" s="12"/>
      <c r="I83" s="12"/>
      <c r="J83" s="12"/>
      <c r="K83" s="12"/>
      <c r="L83" s="12"/>
      <c r="M83" s="12">
        <v>1</v>
      </c>
      <c r="N83" s="12"/>
      <c r="O83" s="12"/>
      <c r="P83" s="12"/>
    </row>
    <row r="84" spans="1:16" x14ac:dyDescent="0.2">
      <c r="A84" s="82">
        <v>7</v>
      </c>
      <c r="B84" s="86" t="s">
        <v>273</v>
      </c>
      <c r="C84" s="87">
        <v>10</v>
      </c>
      <c r="D84" s="83">
        <f t="shared" si="4"/>
        <v>1</v>
      </c>
      <c r="E84" s="11"/>
      <c r="F84" s="12"/>
      <c r="G84" s="12">
        <v>2</v>
      </c>
      <c r="H84" s="12">
        <v>2</v>
      </c>
      <c r="I84" s="12">
        <v>4</v>
      </c>
      <c r="J84" s="12">
        <v>2</v>
      </c>
      <c r="K84" s="12"/>
      <c r="L84" s="12"/>
      <c r="M84" s="12"/>
      <c r="N84" s="12"/>
      <c r="O84" s="12"/>
      <c r="P84" s="12"/>
    </row>
    <row r="85" spans="1:16" x14ac:dyDescent="0.2">
      <c r="A85" s="82">
        <v>8</v>
      </c>
      <c r="B85" s="86" t="s">
        <v>274</v>
      </c>
      <c r="C85" s="87">
        <v>4</v>
      </c>
      <c r="D85" s="83">
        <f t="shared" si="4"/>
        <v>1</v>
      </c>
      <c r="E85" s="11"/>
      <c r="F85" s="12"/>
      <c r="G85" s="12"/>
      <c r="H85" s="12"/>
      <c r="I85" s="12"/>
      <c r="J85" s="12">
        <v>2</v>
      </c>
      <c r="K85" s="12">
        <v>1</v>
      </c>
      <c r="L85" s="12">
        <v>1</v>
      </c>
      <c r="M85" s="12"/>
      <c r="N85" s="12"/>
      <c r="O85" s="12"/>
      <c r="P85" s="12"/>
    </row>
    <row r="86" spans="1:16" x14ac:dyDescent="0.2">
      <c r="A86" s="82">
        <v>9</v>
      </c>
      <c r="B86" s="86" t="s">
        <v>275</v>
      </c>
      <c r="C86" s="87">
        <v>8</v>
      </c>
      <c r="D86" s="83">
        <f t="shared" si="4"/>
        <v>1</v>
      </c>
      <c r="E86" s="11"/>
      <c r="F86" s="12">
        <v>2</v>
      </c>
      <c r="G86" s="12">
        <v>1</v>
      </c>
      <c r="H86" s="12">
        <v>1</v>
      </c>
      <c r="I86" s="12">
        <v>1</v>
      </c>
      <c r="J86" s="12">
        <v>1</v>
      </c>
      <c r="K86" s="12">
        <v>1</v>
      </c>
      <c r="L86" s="12">
        <v>1</v>
      </c>
      <c r="M86" s="12"/>
      <c r="N86" s="12"/>
      <c r="O86" s="12"/>
      <c r="P86" s="12"/>
    </row>
    <row r="87" spans="1:16" x14ac:dyDescent="0.2">
      <c r="A87" s="82">
        <v>10</v>
      </c>
      <c r="B87" s="86" t="s">
        <v>276</v>
      </c>
      <c r="C87" s="87">
        <v>8</v>
      </c>
      <c r="D87" s="83">
        <f t="shared" si="4"/>
        <v>1</v>
      </c>
      <c r="E87" s="11"/>
      <c r="F87" s="12"/>
      <c r="G87" s="12"/>
      <c r="H87" s="12"/>
      <c r="I87" s="12">
        <v>2</v>
      </c>
      <c r="J87" s="12">
        <v>2</v>
      </c>
      <c r="K87" s="12">
        <v>2</v>
      </c>
      <c r="L87" s="12">
        <v>2</v>
      </c>
      <c r="M87" s="12"/>
      <c r="N87" s="12"/>
      <c r="O87" s="12"/>
      <c r="P87" s="12"/>
    </row>
    <row r="88" spans="1:16" x14ac:dyDescent="0.2">
      <c r="A88" s="82">
        <v>11</v>
      </c>
      <c r="B88" s="86" t="s">
        <v>277</v>
      </c>
      <c r="C88" s="87">
        <v>8</v>
      </c>
      <c r="D88" s="83">
        <f t="shared" si="4"/>
        <v>1</v>
      </c>
      <c r="E88" s="11"/>
      <c r="F88" s="12"/>
      <c r="G88" s="12">
        <v>2</v>
      </c>
      <c r="H88" s="12">
        <v>2</v>
      </c>
      <c r="I88" s="12">
        <v>2</v>
      </c>
      <c r="J88" s="12">
        <v>2</v>
      </c>
      <c r="K88" s="12"/>
      <c r="L88" s="12"/>
      <c r="M88" s="12"/>
      <c r="N88" s="12"/>
      <c r="O88" s="12"/>
      <c r="P88" s="12"/>
    </row>
    <row r="89" spans="1:16" x14ac:dyDescent="0.2">
      <c r="A89" s="82">
        <v>12</v>
      </c>
      <c r="B89" s="86" t="s">
        <v>278</v>
      </c>
      <c r="C89" s="87">
        <v>1</v>
      </c>
      <c r="D89" s="83">
        <f t="shared" si="4"/>
        <v>1</v>
      </c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>
        <v>1</v>
      </c>
      <c r="P89" s="12"/>
    </row>
    <row r="90" spans="1:16" x14ac:dyDescent="0.2">
      <c r="A90" s="82">
        <v>13</v>
      </c>
      <c r="B90" s="86" t="s">
        <v>279</v>
      </c>
      <c r="C90" s="87">
        <v>10</v>
      </c>
      <c r="D90" s="83">
        <f t="shared" si="4"/>
        <v>1</v>
      </c>
      <c r="E90" s="12"/>
      <c r="F90" s="12"/>
      <c r="G90" s="12"/>
      <c r="H90" s="12"/>
      <c r="I90" s="12">
        <v>2</v>
      </c>
      <c r="J90" s="12">
        <v>2</v>
      </c>
      <c r="K90" s="12"/>
      <c r="L90" s="12">
        <v>2</v>
      </c>
      <c r="M90" s="12"/>
      <c r="N90" s="12">
        <v>2</v>
      </c>
      <c r="O90" s="12">
        <v>2</v>
      </c>
      <c r="P90" s="12"/>
    </row>
    <row r="91" spans="1:16" x14ac:dyDescent="0.2">
      <c r="A91" s="82">
        <v>14</v>
      </c>
      <c r="B91" s="86" t="s">
        <v>280</v>
      </c>
      <c r="C91" s="87">
        <v>20</v>
      </c>
      <c r="D91" s="83">
        <f t="shared" si="4"/>
        <v>1</v>
      </c>
      <c r="E91" s="12"/>
      <c r="F91" s="12"/>
      <c r="G91" s="12"/>
      <c r="H91" s="12"/>
      <c r="I91" s="12"/>
      <c r="J91" s="12">
        <v>10</v>
      </c>
      <c r="K91" s="12"/>
      <c r="L91" s="12"/>
      <c r="M91" s="12"/>
      <c r="N91" s="12">
        <v>10</v>
      </c>
      <c r="O91" s="12"/>
      <c r="P91" s="12"/>
    </row>
    <row r="92" spans="1:16" x14ac:dyDescent="0.25">
      <c r="A92" s="32"/>
      <c r="B92" s="79" t="s">
        <v>283</v>
      </c>
      <c r="C92" s="24" t="s">
        <v>173</v>
      </c>
      <c r="D92" s="24" t="s">
        <v>158</v>
      </c>
      <c r="E92" s="25" t="s">
        <v>183</v>
      </c>
      <c r="F92" s="25" t="s">
        <v>183</v>
      </c>
      <c r="G92" s="25" t="s">
        <v>183</v>
      </c>
      <c r="H92" s="25" t="s">
        <v>183</v>
      </c>
      <c r="I92" s="25" t="s">
        <v>183</v>
      </c>
      <c r="J92" s="25" t="s">
        <v>183</v>
      </c>
      <c r="K92" s="25" t="s">
        <v>183</v>
      </c>
      <c r="L92" s="25" t="s">
        <v>183</v>
      </c>
      <c r="M92" s="25" t="s">
        <v>183</v>
      </c>
      <c r="N92" s="25" t="s">
        <v>183</v>
      </c>
      <c r="O92" s="25" t="s">
        <v>183</v>
      </c>
      <c r="P92" s="25" t="s">
        <v>183</v>
      </c>
    </row>
    <row r="93" spans="1:16" x14ac:dyDescent="0.2">
      <c r="A93" s="2">
        <v>1</v>
      </c>
      <c r="B93" s="9" t="s">
        <v>281</v>
      </c>
      <c r="C93" s="10">
        <v>1</v>
      </c>
      <c r="D93" s="5">
        <f t="shared" si="4"/>
        <v>1</v>
      </c>
      <c r="E93" s="12"/>
      <c r="F93" s="12"/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</row>
    <row r="94" spans="1:16" x14ac:dyDescent="0.2">
      <c r="A94" s="2">
        <v>2</v>
      </c>
      <c r="B94" s="9" t="s">
        <v>282</v>
      </c>
      <c r="C94" s="10">
        <v>1</v>
      </c>
      <c r="D94" s="5">
        <f t="shared" si="4"/>
        <v>1</v>
      </c>
      <c r="E94" s="12"/>
      <c r="F94" s="12"/>
      <c r="G94" s="12"/>
      <c r="H94" s="12"/>
      <c r="I94" s="12"/>
      <c r="J94" s="12"/>
      <c r="K94" s="12"/>
      <c r="L94" s="12"/>
      <c r="M94" s="12">
        <v>1</v>
      </c>
      <c r="N94" s="12"/>
      <c r="O94" s="12"/>
      <c r="P94" s="12"/>
    </row>
    <row r="95" spans="1:16" s="6" customFormat="1" ht="27.6" customHeight="1" x14ac:dyDescent="0.25">
      <c r="A95" s="15"/>
      <c r="B95" s="15" t="s">
        <v>129</v>
      </c>
      <c r="C95" s="15" t="s">
        <v>173</v>
      </c>
      <c r="D95" s="15" t="s">
        <v>158</v>
      </c>
      <c r="E95" s="15" t="s">
        <v>183</v>
      </c>
      <c r="F95" s="15" t="s">
        <v>183</v>
      </c>
      <c r="G95" s="15" t="s">
        <v>183</v>
      </c>
      <c r="H95" s="15" t="s">
        <v>183</v>
      </c>
      <c r="I95" s="15" t="s">
        <v>183</v>
      </c>
      <c r="J95" s="15" t="s">
        <v>183</v>
      </c>
      <c r="K95" s="15" t="s">
        <v>183</v>
      </c>
      <c r="L95" s="15" t="s">
        <v>183</v>
      </c>
      <c r="M95" s="15" t="s">
        <v>183</v>
      </c>
      <c r="N95" s="15" t="s">
        <v>183</v>
      </c>
      <c r="O95" s="15" t="s">
        <v>183</v>
      </c>
      <c r="P95" s="15" t="s">
        <v>183</v>
      </c>
    </row>
    <row r="96" spans="1:16" x14ac:dyDescent="0.2">
      <c r="A96" s="82">
        <v>1</v>
      </c>
      <c r="B96" s="86" t="s">
        <v>151</v>
      </c>
      <c r="C96" s="82">
        <v>5</v>
      </c>
      <c r="D96" s="83">
        <f>SUM(E96:P96)/C96</f>
        <v>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5</v>
      </c>
    </row>
    <row r="97" spans="1:16" x14ac:dyDescent="0.2">
      <c r="A97" s="82">
        <v>2</v>
      </c>
      <c r="B97" s="86" t="s">
        <v>152</v>
      </c>
      <c r="C97" s="82">
        <v>42500</v>
      </c>
      <c r="D97" s="83">
        <f t="shared" ref="D97:D102" si="5">SUM(E97:P97)/C97</f>
        <v>1</v>
      </c>
      <c r="E97" s="2">
        <v>1000</v>
      </c>
      <c r="F97" s="2">
        <v>2000</v>
      </c>
      <c r="G97" s="2">
        <v>2500</v>
      </c>
      <c r="H97" s="2">
        <v>2500</v>
      </c>
      <c r="I97" s="2">
        <v>3500</v>
      </c>
      <c r="J97" s="2">
        <v>3510</v>
      </c>
      <c r="K97" s="2">
        <v>7140</v>
      </c>
      <c r="L97" s="2">
        <v>4570</v>
      </c>
      <c r="M97" s="2">
        <v>3570</v>
      </c>
      <c r="N97" s="2">
        <v>3570</v>
      </c>
      <c r="O97" s="2">
        <v>4570</v>
      </c>
      <c r="P97" s="2">
        <v>4070</v>
      </c>
    </row>
    <row r="98" spans="1:16" x14ac:dyDescent="0.2">
      <c r="A98" s="82">
        <v>3</v>
      </c>
      <c r="B98" s="86" t="s">
        <v>153</v>
      </c>
      <c r="C98" s="82">
        <v>50</v>
      </c>
      <c r="D98" s="83">
        <f t="shared" si="5"/>
        <v>1</v>
      </c>
      <c r="E98" s="2"/>
      <c r="F98" s="2">
        <v>20</v>
      </c>
      <c r="G98" s="2"/>
      <c r="H98" s="2"/>
      <c r="I98" s="2"/>
      <c r="J98" s="2"/>
      <c r="K98" s="2"/>
      <c r="L98" s="2"/>
      <c r="M98" s="2"/>
      <c r="N98" s="2"/>
      <c r="O98" s="2">
        <v>30</v>
      </c>
      <c r="P98" s="2"/>
    </row>
    <row r="99" spans="1:16" x14ac:dyDescent="0.2">
      <c r="A99" s="82">
        <v>4</v>
      </c>
      <c r="B99" s="86" t="s">
        <v>154</v>
      </c>
      <c r="C99" s="82">
        <v>25500</v>
      </c>
      <c r="D99" s="83">
        <f t="shared" si="5"/>
        <v>1</v>
      </c>
      <c r="E99" s="2"/>
      <c r="F99" s="2"/>
      <c r="G99" s="2">
        <v>1000</v>
      </c>
      <c r="H99" s="2">
        <v>2000</v>
      </c>
      <c r="I99" s="2">
        <v>2500</v>
      </c>
      <c r="J99" s="2">
        <v>2500</v>
      </c>
      <c r="K99" s="2">
        <v>3500</v>
      </c>
      <c r="L99" s="2">
        <v>3500</v>
      </c>
      <c r="M99" s="2">
        <v>6000</v>
      </c>
      <c r="N99" s="2">
        <v>4500</v>
      </c>
      <c r="O99" s="2"/>
      <c r="P99" s="2"/>
    </row>
    <row r="100" spans="1:16" x14ac:dyDescent="0.2">
      <c r="A100" s="82">
        <v>5</v>
      </c>
      <c r="B100" s="86" t="s">
        <v>284</v>
      </c>
      <c r="C100" s="82">
        <v>140000</v>
      </c>
      <c r="D100" s="83">
        <f t="shared" si="5"/>
        <v>1</v>
      </c>
      <c r="E100" s="2"/>
      <c r="F100" s="2"/>
      <c r="G100" s="2"/>
      <c r="H100" s="2"/>
      <c r="I100" s="2"/>
      <c r="J100" s="2">
        <v>5000</v>
      </c>
      <c r="K100" s="2"/>
      <c r="L100" s="2"/>
      <c r="M100" s="2"/>
      <c r="N100" s="2"/>
      <c r="O100" s="7"/>
      <c r="P100" s="7">
        <v>135000</v>
      </c>
    </row>
    <row r="101" spans="1:16" x14ac:dyDescent="0.2">
      <c r="A101" s="82">
        <v>6</v>
      </c>
      <c r="B101" s="86" t="s">
        <v>130</v>
      </c>
      <c r="C101" s="82">
        <v>1000</v>
      </c>
      <c r="D101" s="83">
        <f t="shared" si="5"/>
        <v>1</v>
      </c>
      <c r="E101" s="2"/>
      <c r="F101" s="2"/>
      <c r="G101" s="2"/>
      <c r="H101" s="2"/>
      <c r="I101" s="2"/>
      <c r="J101" s="2">
        <v>500</v>
      </c>
      <c r="K101" s="2"/>
      <c r="L101" s="2"/>
      <c r="M101" s="2">
        <v>250</v>
      </c>
      <c r="N101" s="2"/>
      <c r="O101" s="2">
        <v>250</v>
      </c>
      <c r="P101" s="2"/>
    </row>
    <row r="102" spans="1:16" x14ac:dyDescent="0.2">
      <c r="A102" s="82">
        <v>7</v>
      </c>
      <c r="B102" s="86" t="s">
        <v>155</v>
      </c>
      <c r="C102" s="82">
        <v>20000</v>
      </c>
      <c r="D102" s="83">
        <f t="shared" si="5"/>
        <v>1</v>
      </c>
      <c r="E102" s="2"/>
      <c r="F102" s="2"/>
      <c r="G102" s="2"/>
      <c r="H102" s="2"/>
      <c r="I102" s="2"/>
      <c r="J102" s="2">
        <v>10000</v>
      </c>
      <c r="K102" s="2"/>
      <c r="L102" s="2"/>
      <c r="M102" s="2">
        <v>5000</v>
      </c>
      <c r="N102" s="2"/>
      <c r="O102" s="2">
        <v>5000</v>
      </c>
      <c r="P102" s="2"/>
    </row>
    <row r="103" spans="1:16" s="6" customFormat="1" x14ac:dyDescent="0.25">
      <c r="A103" s="14"/>
      <c r="B103" s="15" t="s">
        <v>186</v>
      </c>
      <c r="C103" s="16" t="s">
        <v>173</v>
      </c>
      <c r="D103" s="15" t="s">
        <v>158</v>
      </c>
      <c r="E103" s="17" t="s">
        <v>183</v>
      </c>
      <c r="F103" s="17" t="s">
        <v>183</v>
      </c>
      <c r="G103" s="17" t="s">
        <v>183</v>
      </c>
      <c r="H103" s="17" t="s">
        <v>183</v>
      </c>
      <c r="I103" s="17" t="s">
        <v>183</v>
      </c>
      <c r="J103" s="17" t="s">
        <v>183</v>
      </c>
      <c r="K103" s="17" t="s">
        <v>183</v>
      </c>
      <c r="L103" s="17" t="s">
        <v>183</v>
      </c>
      <c r="M103" s="17" t="s">
        <v>183</v>
      </c>
      <c r="N103" s="17" t="s">
        <v>183</v>
      </c>
      <c r="O103" s="17" t="s">
        <v>183</v>
      </c>
      <c r="P103" s="17" t="s">
        <v>183</v>
      </c>
    </row>
    <row r="104" spans="1:16" x14ac:dyDescent="0.2">
      <c r="A104" s="88">
        <v>1</v>
      </c>
      <c r="B104" s="86" t="s">
        <v>285</v>
      </c>
      <c r="C104" s="88">
        <v>2</v>
      </c>
      <c r="D104" s="83">
        <f t="shared" ref="D104:D115" si="6">SUM(E104:P104)/C104</f>
        <v>1</v>
      </c>
      <c r="E104" s="12"/>
      <c r="F104" s="12"/>
      <c r="G104" s="12">
        <v>2</v>
      </c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1:16" x14ac:dyDescent="0.2">
      <c r="A105" s="87">
        <v>2</v>
      </c>
      <c r="B105" s="86" t="s">
        <v>286</v>
      </c>
      <c r="C105" s="87">
        <v>1</v>
      </c>
      <c r="D105" s="83">
        <f t="shared" si="6"/>
        <v>1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>
        <v>1</v>
      </c>
    </row>
    <row r="106" spans="1:16" x14ac:dyDescent="0.2">
      <c r="A106" s="88">
        <v>3</v>
      </c>
      <c r="B106" s="86" t="s">
        <v>287</v>
      </c>
      <c r="C106" s="87">
        <v>1</v>
      </c>
      <c r="D106" s="83">
        <f t="shared" si="6"/>
        <v>1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>
        <v>1</v>
      </c>
    </row>
    <row r="107" spans="1:16" x14ac:dyDescent="0.2">
      <c r="A107" s="87">
        <v>4</v>
      </c>
      <c r="B107" s="86" t="s">
        <v>288</v>
      </c>
      <c r="C107" s="87">
        <v>1</v>
      </c>
      <c r="D107" s="83">
        <f t="shared" si="6"/>
        <v>1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>
        <v>1</v>
      </c>
    </row>
    <row r="108" spans="1:16" x14ac:dyDescent="0.2">
      <c r="A108" s="88">
        <v>5</v>
      </c>
      <c r="B108" s="86" t="s">
        <v>289</v>
      </c>
      <c r="C108" s="87">
        <v>1</v>
      </c>
      <c r="D108" s="83">
        <f t="shared" si="6"/>
        <v>1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>
        <v>1</v>
      </c>
    </row>
    <row r="109" spans="1:16" x14ac:dyDescent="0.2">
      <c r="A109" s="87">
        <v>6</v>
      </c>
      <c r="B109" s="86" t="s">
        <v>290</v>
      </c>
      <c r="C109" s="87">
        <v>1</v>
      </c>
      <c r="D109" s="83">
        <f t="shared" si="6"/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>
        <v>1</v>
      </c>
    </row>
    <row r="110" spans="1:16" x14ac:dyDescent="0.2">
      <c r="A110" s="88">
        <v>7</v>
      </c>
      <c r="B110" s="86" t="s">
        <v>291</v>
      </c>
      <c r="C110" s="87">
        <v>1</v>
      </c>
      <c r="D110" s="83">
        <f t="shared" si="6"/>
        <v>1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</row>
    <row r="111" spans="1:16" x14ac:dyDescent="0.2">
      <c r="A111" s="87">
        <v>8</v>
      </c>
      <c r="B111" s="86" t="s">
        <v>292</v>
      </c>
      <c r="C111" s="87">
        <v>1</v>
      </c>
      <c r="D111" s="83">
        <f t="shared" si="6"/>
        <v>1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>
        <v>1</v>
      </c>
    </row>
    <row r="112" spans="1:16" x14ac:dyDescent="0.2">
      <c r="A112" s="88">
        <v>9</v>
      </c>
      <c r="B112" s="86" t="s">
        <v>293</v>
      </c>
      <c r="C112" s="89">
        <v>1</v>
      </c>
      <c r="D112" s="83">
        <f t="shared" si="6"/>
        <v>1</v>
      </c>
      <c r="E112" s="12"/>
      <c r="F112" s="12"/>
      <c r="G112" s="12"/>
      <c r="H112" s="12"/>
      <c r="I112" s="12"/>
      <c r="J112" s="12"/>
      <c r="K112" s="12"/>
      <c r="L112" s="12">
        <v>1</v>
      </c>
      <c r="M112" s="12"/>
      <c r="N112" s="12"/>
      <c r="O112" s="12"/>
      <c r="P112" s="12"/>
    </row>
    <row r="113" spans="1:16" x14ac:dyDescent="0.2">
      <c r="A113" s="87">
        <v>10</v>
      </c>
      <c r="B113" s="86" t="s">
        <v>294</v>
      </c>
      <c r="C113" s="87">
        <v>1</v>
      </c>
      <c r="D113" s="83">
        <f t="shared" si="6"/>
        <v>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>
        <v>1</v>
      </c>
    </row>
    <row r="114" spans="1:16" x14ac:dyDescent="0.2">
      <c r="A114" s="88">
        <v>11</v>
      </c>
      <c r="B114" s="86" t="s">
        <v>295</v>
      </c>
      <c r="C114" s="87">
        <v>1</v>
      </c>
      <c r="D114" s="83">
        <f t="shared" si="6"/>
        <v>1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>
        <v>1</v>
      </c>
    </row>
    <row r="115" spans="1:16" x14ac:dyDescent="0.2">
      <c r="A115" s="87">
        <v>12</v>
      </c>
      <c r="B115" s="86" t="s">
        <v>296</v>
      </c>
      <c r="C115" s="87">
        <v>1</v>
      </c>
      <c r="D115" s="83">
        <f t="shared" si="6"/>
        <v>1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1</v>
      </c>
    </row>
    <row r="116" spans="1:16" s="6" customFormat="1" x14ac:dyDescent="0.25">
      <c r="A116" s="14"/>
      <c r="B116" s="15" t="s">
        <v>134</v>
      </c>
      <c r="C116" s="16" t="s">
        <v>173</v>
      </c>
      <c r="D116" s="15" t="s">
        <v>158</v>
      </c>
      <c r="E116" s="17" t="s">
        <v>183</v>
      </c>
      <c r="F116" s="17" t="s">
        <v>183</v>
      </c>
      <c r="G116" s="17" t="s">
        <v>183</v>
      </c>
      <c r="H116" s="17" t="s">
        <v>183</v>
      </c>
      <c r="I116" s="17" t="s">
        <v>183</v>
      </c>
      <c r="J116" s="17" t="s">
        <v>183</v>
      </c>
      <c r="K116" s="17" t="s">
        <v>183</v>
      </c>
      <c r="L116" s="17" t="s">
        <v>183</v>
      </c>
      <c r="M116" s="17" t="s">
        <v>183</v>
      </c>
      <c r="N116" s="17" t="s">
        <v>183</v>
      </c>
      <c r="O116" s="17" t="s">
        <v>183</v>
      </c>
      <c r="P116" s="17" t="s">
        <v>183</v>
      </c>
    </row>
    <row r="117" spans="1:16" x14ac:dyDescent="0.2">
      <c r="A117" s="90">
        <v>1</v>
      </c>
      <c r="B117" s="91" t="s">
        <v>156</v>
      </c>
      <c r="C117" s="87">
        <v>27</v>
      </c>
      <c r="D117" s="83">
        <f>SUM(E117:P117)/C117</f>
        <v>1</v>
      </c>
      <c r="E117" s="12">
        <v>27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x14ac:dyDescent="0.2">
      <c r="A118" s="90">
        <v>2</v>
      </c>
      <c r="B118" s="91" t="s">
        <v>136</v>
      </c>
      <c r="C118" s="87">
        <v>1800</v>
      </c>
      <c r="D118" s="83">
        <f t="shared" ref="D118:D141" si="7">SUM(E118:P118)/C118</f>
        <v>1</v>
      </c>
      <c r="E118" s="12"/>
      <c r="F118" s="12">
        <v>270</v>
      </c>
      <c r="G118" s="12">
        <v>270</v>
      </c>
      <c r="H118" s="12">
        <v>270</v>
      </c>
      <c r="I118" s="12">
        <v>90</v>
      </c>
      <c r="J118" s="12">
        <v>270</v>
      </c>
      <c r="K118" s="12">
        <v>270</v>
      </c>
      <c r="L118" s="12">
        <v>360</v>
      </c>
      <c r="M118" s="12"/>
      <c r="N118" s="12"/>
      <c r="O118" s="12"/>
      <c r="P118" s="12"/>
    </row>
    <row r="119" spans="1:16" x14ac:dyDescent="0.2">
      <c r="A119" s="90">
        <v>3</v>
      </c>
      <c r="B119" s="91" t="s">
        <v>137</v>
      </c>
      <c r="C119" s="87">
        <v>14400</v>
      </c>
      <c r="D119" s="83">
        <f t="shared" si="7"/>
        <v>1</v>
      </c>
      <c r="E119" s="12"/>
      <c r="F119" s="12">
        <v>540</v>
      </c>
      <c r="G119" s="12">
        <v>1116</v>
      </c>
      <c r="H119" s="12">
        <v>1404</v>
      </c>
      <c r="I119" s="12">
        <v>1692</v>
      </c>
      <c r="J119" s="12">
        <v>1692</v>
      </c>
      <c r="K119" s="12">
        <v>1692</v>
      </c>
      <c r="L119" s="12">
        <v>1584</v>
      </c>
      <c r="M119" s="12">
        <v>1476</v>
      </c>
      <c r="N119" s="12">
        <v>1332</v>
      </c>
      <c r="O119" s="12">
        <v>1332</v>
      </c>
      <c r="P119" s="12">
        <v>540</v>
      </c>
    </row>
    <row r="120" spans="1:16" x14ac:dyDescent="0.2">
      <c r="A120" s="90">
        <v>4</v>
      </c>
      <c r="B120" s="91" t="s">
        <v>157</v>
      </c>
      <c r="C120" s="87">
        <v>72</v>
      </c>
      <c r="D120" s="83">
        <f t="shared" si="7"/>
        <v>1</v>
      </c>
      <c r="E120" s="12"/>
      <c r="F120" s="12"/>
      <c r="G120" s="12">
        <v>72</v>
      </c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1:16" x14ac:dyDescent="0.2">
      <c r="A121" s="90">
        <v>5</v>
      </c>
      <c r="B121" s="91" t="s">
        <v>138</v>
      </c>
      <c r="C121" s="87">
        <v>36</v>
      </c>
      <c r="D121" s="83">
        <f t="shared" si="7"/>
        <v>1</v>
      </c>
      <c r="E121" s="12"/>
      <c r="F121" s="12"/>
      <c r="G121" s="12">
        <v>36</v>
      </c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1:16" x14ac:dyDescent="0.2">
      <c r="A122" s="90">
        <v>6</v>
      </c>
      <c r="B122" s="91" t="s">
        <v>297</v>
      </c>
      <c r="C122" s="87">
        <v>36</v>
      </c>
      <c r="D122" s="83">
        <f t="shared" si="7"/>
        <v>1</v>
      </c>
      <c r="E122" s="12"/>
      <c r="F122" s="12"/>
      <c r="G122" s="12">
        <v>36</v>
      </c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1:16" x14ac:dyDescent="0.2">
      <c r="A123" s="90">
        <v>7</v>
      </c>
      <c r="B123" s="91" t="s">
        <v>139</v>
      </c>
      <c r="C123" s="87">
        <v>576</v>
      </c>
      <c r="D123" s="83">
        <f t="shared" si="7"/>
        <v>1</v>
      </c>
      <c r="E123" s="12"/>
      <c r="F123" s="12"/>
      <c r="G123" s="12">
        <v>72</v>
      </c>
      <c r="H123" s="12">
        <v>72</v>
      </c>
      <c r="I123" s="12">
        <v>72</v>
      </c>
      <c r="J123" s="12">
        <v>72</v>
      </c>
      <c r="K123" s="12">
        <v>72</v>
      </c>
      <c r="L123" s="12">
        <v>72</v>
      </c>
      <c r="M123" s="12">
        <v>72</v>
      </c>
      <c r="N123" s="12">
        <v>72</v>
      </c>
      <c r="O123" s="12"/>
      <c r="P123" s="12"/>
    </row>
    <row r="124" spans="1:16" x14ac:dyDescent="0.2">
      <c r="A124" s="90">
        <v>8</v>
      </c>
      <c r="B124" s="91" t="s">
        <v>140</v>
      </c>
      <c r="C124" s="87">
        <v>1080</v>
      </c>
      <c r="D124" s="83">
        <f t="shared" si="7"/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1080</v>
      </c>
      <c r="P124" s="12"/>
    </row>
    <row r="125" spans="1:16" x14ac:dyDescent="0.2">
      <c r="A125" s="90">
        <v>9</v>
      </c>
      <c r="B125" s="91" t="s">
        <v>141</v>
      </c>
      <c r="C125" s="87">
        <v>1620</v>
      </c>
      <c r="D125" s="83">
        <f t="shared" si="7"/>
        <v>1</v>
      </c>
      <c r="E125" s="12"/>
      <c r="F125" s="12"/>
      <c r="G125" s="12"/>
      <c r="H125" s="12">
        <v>540</v>
      </c>
      <c r="I125" s="12"/>
      <c r="J125" s="12"/>
      <c r="K125" s="12">
        <v>540</v>
      </c>
      <c r="L125" s="12"/>
      <c r="M125" s="12"/>
      <c r="N125" s="12">
        <v>540</v>
      </c>
      <c r="O125" s="12"/>
      <c r="P125" s="12"/>
    </row>
    <row r="126" spans="1:16" x14ac:dyDescent="0.2">
      <c r="A126" s="90">
        <v>10</v>
      </c>
      <c r="B126" s="91" t="s">
        <v>298</v>
      </c>
      <c r="C126" s="87">
        <v>1620</v>
      </c>
      <c r="D126" s="83">
        <f t="shared" si="7"/>
        <v>1</v>
      </c>
      <c r="E126" s="12"/>
      <c r="F126" s="12"/>
      <c r="G126" s="12"/>
      <c r="H126" s="12"/>
      <c r="I126" s="12">
        <v>540</v>
      </c>
      <c r="J126" s="12"/>
      <c r="K126" s="12"/>
      <c r="L126" s="12">
        <v>540</v>
      </c>
      <c r="M126" s="12"/>
      <c r="N126" s="12"/>
      <c r="O126" s="12">
        <v>540</v>
      </c>
      <c r="P126" s="12"/>
    </row>
    <row r="127" spans="1:16" x14ac:dyDescent="0.2">
      <c r="A127" s="90">
        <v>11</v>
      </c>
      <c r="B127" s="91" t="s">
        <v>299</v>
      </c>
      <c r="C127" s="87">
        <v>216</v>
      </c>
      <c r="D127" s="83">
        <f t="shared" si="7"/>
        <v>1</v>
      </c>
      <c r="E127" s="12"/>
      <c r="F127" s="12"/>
      <c r="G127" s="12"/>
      <c r="H127" s="12">
        <v>36</v>
      </c>
      <c r="I127" s="12">
        <v>36</v>
      </c>
      <c r="J127" s="12"/>
      <c r="K127" s="12">
        <v>36</v>
      </c>
      <c r="L127" s="12">
        <v>36</v>
      </c>
      <c r="M127" s="12"/>
      <c r="N127" s="12">
        <v>36</v>
      </c>
      <c r="O127" s="12">
        <v>36</v>
      </c>
      <c r="P127" s="12"/>
    </row>
    <row r="128" spans="1:16" x14ac:dyDescent="0.2">
      <c r="A128" s="90">
        <v>12</v>
      </c>
      <c r="B128" s="91" t="s">
        <v>300</v>
      </c>
      <c r="C128" s="87">
        <v>18</v>
      </c>
      <c r="D128" s="83">
        <f t="shared" si="7"/>
        <v>1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>
        <v>18</v>
      </c>
      <c r="P128" s="12"/>
    </row>
    <row r="129" spans="1:16" x14ac:dyDescent="0.2">
      <c r="A129" s="90">
        <v>13</v>
      </c>
      <c r="B129" s="91" t="s">
        <v>301</v>
      </c>
      <c r="C129" s="87">
        <v>270</v>
      </c>
      <c r="D129" s="83">
        <f t="shared" si="7"/>
        <v>1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>
        <v>270</v>
      </c>
      <c r="P129" s="12"/>
    </row>
    <row r="130" spans="1:16" x14ac:dyDescent="0.2">
      <c r="A130" s="90">
        <v>14</v>
      </c>
      <c r="B130" s="91" t="s">
        <v>302</v>
      </c>
      <c r="C130" s="87">
        <v>3</v>
      </c>
      <c r="D130" s="83">
        <f t="shared" si="7"/>
        <v>1</v>
      </c>
      <c r="E130" s="12"/>
      <c r="F130" s="12"/>
      <c r="G130" s="12"/>
      <c r="H130" s="12"/>
      <c r="I130" s="12"/>
      <c r="J130" s="12"/>
      <c r="K130" s="12">
        <v>1</v>
      </c>
      <c r="L130" s="12"/>
      <c r="M130" s="12">
        <v>1</v>
      </c>
      <c r="N130" s="12"/>
      <c r="O130" s="12">
        <v>1</v>
      </c>
      <c r="P130" s="12"/>
    </row>
    <row r="131" spans="1:16" x14ac:dyDescent="0.2">
      <c r="A131" s="90">
        <v>15</v>
      </c>
      <c r="B131" s="91" t="s">
        <v>303</v>
      </c>
      <c r="C131" s="87">
        <v>3</v>
      </c>
      <c r="D131" s="83">
        <f t="shared" si="7"/>
        <v>1</v>
      </c>
      <c r="E131" s="12"/>
      <c r="F131" s="12"/>
      <c r="G131" s="12">
        <v>3</v>
      </c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1:16" x14ac:dyDescent="0.2">
      <c r="A132" s="90">
        <v>16</v>
      </c>
      <c r="B132" s="91" t="s">
        <v>304</v>
      </c>
      <c r="C132" s="87">
        <v>9</v>
      </c>
      <c r="D132" s="83">
        <f t="shared" si="7"/>
        <v>1</v>
      </c>
      <c r="E132" s="12"/>
      <c r="F132" s="12"/>
      <c r="G132" s="12"/>
      <c r="H132" s="12">
        <v>3</v>
      </c>
      <c r="I132" s="12"/>
      <c r="J132" s="12"/>
      <c r="K132" s="12">
        <v>3</v>
      </c>
      <c r="L132" s="12"/>
      <c r="M132" s="12"/>
      <c r="N132" s="12">
        <v>3</v>
      </c>
      <c r="O132" s="12"/>
      <c r="P132" s="12"/>
    </row>
    <row r="133" spans="1:16" x14ac:dyDescent="0.2">
      <c r="A133" s="90">
        <v>17</v>
      </c>
      <c r="B133" s="91" t="s">
        <v>305</v>
      </c>
      <c r="C133" s="87">
        <v>270</v>
      </c>
      <c r="D133" s="83">
        <f t="shared" si="7"/>
        <v>1</v>
      </c>
      <c r="E133" s="12"/>
      <c r="F133" s="12"/>
      <c r="G133" s="12"/>
      <c r="H133" s="12">
        <v>90</v>
      </c>
      <c r="I133" s="12"/>
      <c r="J133" s="12"/>
      <c r="K133" s="12">
        <v>90</v>
      </c>
      <c r="L133" s="12"/>
      <c r="M133" s="12"/>
      <c r="N133" s="12">
        <v>90</v>
      </c>
      <c r="O133" s="12"/>
      <c r="P133" s="12"/>
    </row>
    <row r="134" spans="1:16" x14ac:dyDescent="0.2">
      <c r="A134" s="90">
        <v>18</v>
      </c>
      <c r="B134" s="91" t="s">
        <v>142</v>
      </c>
      <c r="C134" s="87">
        <v>500</v>
      </c>
      <c r="D134" s="83">
        <f t="shared" si="7"/>
        <v>1</v>
      </c>
      <c r="E134" s="12"/>
      <c r="F134" s="12"/>
      <c r="G134" s="12"/>
      <c r="H134" s="12"/>
      <c r="I134" s="12"/>
      <c r="J134" s="12">
        <v>500</v>
      </c>
      <c r="K134" s="12"/>
      <c r="L134" s="12"/>
      <c r="M134" s="12"/>
      <c r="N134" s="12"/>
      <c r="O134" s="12"/>
      <c r="P134" s="12"/>
    </row>
    <row r="135" spans="1:16" x14ac:dyDescent="0.2">
      <c r="A135" s="90">
        <v>19</v>
      </c>
      <c r="B135" s="91" t="s">
        <v>143</v>
      </c>
      <c r="C135" s="87">
        <v>1</v>
      </c>
      <c r="D135" s="83">
        <f t="shared" si="7"/>
        <v>1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>
        <v>1</v>
      </c>
    </row>
    <row r="136" spans="1:16" x14ac:dyDescent="0.2">
      <c r="A136" s="90">
        <v>20</v>
      </c>
      <c r="B136" s="91" t="s">
        <v>144</v>
      </c>
      <c r="C136" s="87">
        <v>2</v>
      </c>
      <c r="D136" s="83">
        <f t="shared" si="7"/>
        <v>1</v>
      </c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>
        <v>1</v>
      </c>
    </row>
    <row r="137" spans="1:16" x14ac:dyDescent="0.2">
      <c r="A137" s="90">
        <v>21</v>
      </c>
      <c r="B137" s="91" t="s">
        <v>306</v>
      </c>
      <c r="C137" s="92">
        <v>1</v>
      </c>
      <c r="D137" s="93">
        <f t="shared" si="7"/>
        <v>1</v>
      </c>
      <c r="E137" s="39"/>
      <c r="F137" s="39">
        <v>1</v>
      </c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1:16" x14ac:dyDescent="0.2">
      <c r="A138" s="90">
        <v>22</v>
      </c>
      <c r="B138" s="91" t="s">
        <v>307</v>
      </c>
      <c r="C138" s="90">
        <v>1</v>
      </c>
      <c r="D138" s="93">
        <f t="shared" si="7"/>
        <v>1</v>
      </c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>
        <v>1</v>
      </c>
    </row>
    <row r="139" spans="1:16" x14ac:dyDescent="0.2">
      <c r="A139" s="90">
        <v>23</v>
      </c>
      <c r="B139" s="91" t="s">
        <v>145</v>
      </c>
      <c r="C139" s="90">
        <v>1</v>
      </c>
      <c r="D139" s="93">
        <f t="shared" si="7"/>
        <v>1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>
        <v>1</v>
      </c>
    </row>
    <row r="140" spans="1:16" x14ac:dyDescent="0.2">
      <c r="A140" s="90">
        <v>24</v>
      </c>
      <c r="B140" s="91" t="s">
        <v>146</v>
      </c>
      <c r="C140" s="90">
        <v>2</v>
      </c>
      <c r="D140" s="93">
        <f t="shared" si="7"/>
        <v>1</v>
      </c>
      <c r="E140" s="46"/>
      <c r="F140" s="46"/>
      <c r="G140" s="46"/>
      <c r="H140" s="46"/>
      <c r="I140" s="46"/>
      <c r="J140" s="46">
        <v>1</v>
      </c>
      <c r="K140" s="46"/>
      <c r="L140" s="46"/>
      <c r="M140" s="46"/>
      <c r="N140" s="46"/>
      <c r="O140" s="46"/>
      <c r="P140" s="46">
        <v>1</v>
      </c>
    </row>
    <row r="141" spans="1:16" x14ac:dyDescent="0.2">
      <c r="A141" s="90">
        <v>25</v>
      </c>
      <c r="B141" s="91" t="s">
        <v>133</v>
      </c>
      <c r="C141" s="90">
        <v>3</v>
      </c>
      <c r="D141" s="93">
        <f t="shared" si="7"/>
        <v>1</v>
      </c>
      <c r="E141" s="46"/>
      <c r="F141" s="46"/>
      <c r="G141" s="46"/>
      <c r="H141" s="46"/>
      <c r="I141" s="46"/>
      <c r="J141" s="46">
        <v>1</v>
      </c>
      <c r="K141" s="46"/>
      <c r="L141" s="46"/>
      <c r="M141" s="46"/>
      <c r="N141" s="46"/>
      <c r="O141" s="46"/>
      <c r="P141" s="46">
        <v>2</v>
      </c>
    </row>
    <row r="142" spans="1:16" s="6" customFormat="1" x14ac:dyDescent="0.25">
      <c r="A142" s="34"/>
      <c r="B142" s="35" t="s">
        <v>149</v>
      </c>
      <c r="C142" s="36" t="s">
        <v>173</v>
      </c>
      <c r="D142" s="36" t="s">
        <v>158</v>
      </c>
      <c r="E142" s="37" t="s">
        <v>183</v>
      </c>
      <c r="F142" s="37" t="s">
        <v>183</v>
      </c>
      <c r="G142" s="37" t="s">
        <v>183</v>
      </c>
      <c r="H142" s="37" t="s">
        <v>183</v>
      </c>
      <c r="I142" s="37" t="s">
        <v>183</v>
      </c>
      <c r="J142" s="37" t="s">
        <v>183</v>
      </c>
      <c r="K142" s="37" t="s">
        <v>183</v>
      </c>
      <c r="L142" s="37" t="s">
        <v>183</v>
      </c>
      <c r="M142" s="37" t="s">
        <v>183</v>
      </c>
      <c r="N142" s="37" t="s">
        <v>183</v>
      </c>
      <c r="O142" s="37" t="s">
        <v>183</v>
      </c>
      <c r="P142" s="37" t="s">
        <v>183</v>
      </c>
    </row>
    <row r="143" spans="1:16" x14ac:dyDescent="0.2">
      <c r="A143" s="87">
        <v>1</v>
      </c>
      <c r="B143" s="86" t="s">
        <v>308</v>
      </c>
      <c r="C143" s="87">
        <v>1</v>
      </c>
      <c r="D143" s="83">
        <f>SUM(E143:P143)/C143</f>
        <v>1</v>
      </c>
      <c r="E143" s="12">
        <v>1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1:16" x14ac:dyDescent="0.2">
      <c r="A144" s="87">
        <v>2</v>
      </c>
      <c r="B144" s="86" t="s">
        <v>309</v>
      </c>
      <c r="C144" s="87">
        <v>1</v>
      </c>
      <c r="D144" s="83">
        <f t="shared" ref="D144:D158" si="8">SUM(E144:P144)/C144</f>
        <v>1</v>
      </c>
      <c r="E144" s="12"/>
      <c r="F144" s="12"/>
      <c r="G144" s="12">
        <v>1</v>
      </c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1:16" x14ac:dyDescent="0.2">
      <c r="A145" s="87">
        <v>3</v>
      </c>
      <c r="B145" s="86" t="s">
        <v>310</v>
      </c>
      <c r="C145" s="87">
        <v>1</v>
      </c>
      <c r="D145" s="83">
        <f t="shared" si="8"/>
        <v>1</v>
      </c>
      <c r="E145" s="12"/>
      <c r="F145" s="12"/>
      <c r="G145" s="12"/>
      <c r="H145" s="12"/>
      <c r="I145" s="12">
        <v>1</v>
      </c>
      <c r="J145" s="12"/>
      <c r="K145" s="12"/>
      <c r="L145" s="12"/>
      <c r="M145" s="12"/>
      <c r="N145" s="12"/>
      <c r="O145" s="12"/>
      <c r="P145" s="12"/>
    </row>
    <row r="146" spans="1:16" x14ac:dyDescent="0.2">
      <c r="A146" s="87">
        <v>4</v>
      </c>
      <c r="B146" s="86" t="s">
        <v>311</v>
      </c>
      <c r="C146" s="87">
        <v>1</v>
      </c>
      <c r="D146" s="83">
        <f t="shared" si="8"/>
        <v>1</v>
      </c>
      <c r="E146" s="12"/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1:16" x14ac:dyDescent="0.2">
      <c r="A147" s="87">
        <v>5</v>
      </c>
      <c r="B147" s="86" t="s">
        <v>312</v>
      </c>
      <c r="C147" s="87">
        <v>2000</v>
      </c>
      <c r="D147" s="83">
        <f t="shared" si="8"/>
        <v>1</v>
      </c>
      <c r="E147" s="12"/>
      <c r="F147" s="12"/>
      <c r="G147" s="12"/>
      <c r="H147" s="12"/>
      <c r="I147" s="12"/>
      <c r="J147" s="12">
        <v>1000</v>
      </c>
      <c r="K147" s="12"/>
      <c r="L147" s="12"/>
      <c r="M147" s="12"/>
      <c r="N147" s="12"/>
      <c r="O147" s="12"/>
      <c r="P147" s="12">
        <v>1000</v>
      </c>
    </row>
    <row r="148" spans="1:16" x14ac:dyDescent="0.2">
      <c r="A148" s="87">
        <v>6</v>
      </c>
      <c r="B148" s="86" t="s">
        <v>313</v>
      </c>
      <c r="C148" s="87">
        <v>4</v>
      </c>
      <c r="D148" s="83">
        <f t="shared" si="8"/>
        <v>1</v>
      </c>
      <c r="E148" s="12"/>
      <c r="F148" s="12"/>
      <c r="G148" s="12"/>
      <c r="H148" s="12">
        <v>1</v>
      </c>
      <c r="I148" s="12"/>
      <c r="J148" s="12"/>
      <c r="K148" s="12">
        <v>1</v>
      </c>
      <c r="L148" s="12"/>
      <c r="M148" s="12"/>
      <c r="N148" s="12">
        <v>1</v>
      </c>
      <c r="O148" s="12"/>
      <c r="P148" s="12">
        <v>1</v>
      </c>
    </row>
    <row r="149" spans="1:16" x14ac:dyDescent="0.2">
      <c r="A149" s="87">
        <v>7</v>
      </c>
      <c r="B149" s="86" t="s">
        <v>314</v>
      </c>
      <c r="C149" s="87">
        <v>4</v>
      </c>
      <c r="D149" s="83">
        <f t="shared" si="8"/>
        <v>1</v>
      </c>
      <c r="E149" s="12"/>
      <c r="F149" s="12"/>
      <c r="G149" s="12"/>
      <c r="H149" s="12">
        <v>1</v>
      </c>
      <c r="I149" s="12"/>
      <c r="J149" s="12"/>
      <c r="K149" s="12">
        <v>1</v>
      </c>
      <c r="L149" s="12"/>
      <c r="M149" s="12"/>
      <c r="N149" s="12">
        <v>1</v>
      </c>
      <c r="O149" s="12"/>
      <c r="P149" s="12">
        <v>1</v>
      </c>
    </row>
    <row r="150" spans="1:16" x14ac:dyDescent="0.2">
      <c r="A150" s="87">
        <v>8</v>
      </c>
      <c r="B150" s="86" t="s">
        <v>315</v>
      </c>
      <c r="C150" s="94">
        <v>1</v>
      </c>
      <c r="D150" s="83">
        <f t="shared" si="8"/>
        <v>1</v>
      </c>
      <c r="E150" s="12"/>
      <c r="F150" s="12"/>
      <c r="G150" s="12"/>
      <c r="H150" s="12"/>
      <c r="I150" s="12"/>
      <c r="J150" s="12">
        <v>0.5</v>
      </c>
      <c r="K150" s="12"/>
      <c r="L150" s="12"/>
      <c r="M150" s="12"/>
      <c r="N150" s="12"/>
      <c r="O150" s="12"/>
      <c r="P150" s="12">
        <v>0.5</v>
      </c>
    </row>
    <row r="151" spans="1:16" x14ac:dyDescent="0.2">
      <c r="A151" s="87">
        <v>9</v>
      </c>
      <c r="B151" s="86" t="s">
        <v>316</v>
      </c>
      <c r="C151" s="95">
        <v>0.98</v>
      </c>
      <c r="D151" s="83">
        <f t="shared" si="8"/>
        <v>2</v>
      </c>
      <c r="E151" s="12"/>
      <c r="F151" s="12"/>
      <c r="G151" s="12"/>
      <c r="H151" s="12"/>
      <c r="I151" s="12"/>
      <c r="J151" s="12">
        <v>0.98</v>
      </c>
      <c r="K151" s="12"/>
      <c r="L151" s="12"/>
      <c r="M151" s="12"/>
      <c r="N151" s="12"/>
      <c r="O151" s="12"/>
      <c r="P151" s="12">
        <v>0.98</v>
      </c>
    </row>
    <row r="152" spans="1:16" x14ac:dyDescent="0.2">
      <c r="A152" s="87">
        <v>10</v>
      </c>
      <c r="B152" s="96" t="s">
        <v>317</v>
      </c>
      <c r="C152" s="92">
        <v>2</v>
      </c>
      <c r="D152" s="83">
        <f t="shared" si="8"/>
        <v>1</v>
      </c>
      <c r="E152" s="39"/>
      <c r="F152" s="39"/>
      <c r="G152" s="39"/>
      <c r="H152" s="39"/>
      <c r="I152" s="39"/>
      <c r="J152" s="39">
        <v>1</v>
      </c>
      <c r="K152" s="39"/>
      <c r="L152" s="39"/>
      <c r="M152" s="39"/>
      <c r="N152" s="39"/>
      <c r="O152" s="39"/>
      <c r="P152" s="39">
        <v>1</v>
      </c>
    </row>
    <row r="153" spans="1:16" x14ac:dyDescent="0.2">
      <c r="A153" s="87">
        <v>11</v>
      </c>
      <c r="B153" s="81" t="s">
        <v>318</v>
      </c>
      <c r="C153" s="97">
        <v>1</v>
      </c>
      <c r="D153" s="83">
        <f t="shared" si="8"/>
        <v>11</v>
      </c>
      <c r="E153" s="4"/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1</v>
      </c>
    </row>
    <row r="154" spans="1:16" x14ac:dyDescent="0.2">
      <c r="A154" s="87">
        <v>12</v>
      </c>
      <c r="B154" s="81" t="s">
        <v>319</v>
      </c>
      <c r="C154" s="82">
        <v>11</v>
      </c>
      <c r="D154" s="83">
        <f t="shared" si="8"/>
        <v>1</v>
      </c>
      <c r="E154" s="4"/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</row>
    <row r="155" spans="1:16" x14ac:dyDescent="0.2">
      <c r="A155" s="87">
        <v>13</v>
      </c>
      <c r="B155" s="81" t="s">
        <v>320</v>
      </c>
      <c r="C155" s="98">
        <v>13694112651</v>
      </c>
      <c r="D155" s="83">
        <f t="shared" si="8"/>
        <v>1</v>
      </c>
      <c r="E155" s="80">
        <v>1038807080</v>
      </c>
      <c r="F155" s="80">
        <v>1148187846</v>
      </c>
      <c r="G155" s="80">
        <v>1135726636</v>
      </c>
      <c r="H155" s="80">
        <v>1230435280</v>
      </c>
      <c r="I155" s="80">
        <v>1137659301</v>
      </c>
      <c r="J155" s="80">
        <v>1141781238</v>
      </c>
      <c r="K155" s="80">
        <v>998486970</v>
      </c>
      <c r="L155" s="80">
        <v>1157304079</v>
      </c>
      <c r="M155" s="80">
        <v>1224189199</v>
      </c>
      <c r="N155" s="80">
        <v>1172280457</v>
      </c>
      <c r="O155" s="80">
        <v>1302929977</v>
      </c>
      <c r="P155" s="80">
        <v>1006324588</v>
      </c>
    </row>
    <row r="156" spans="1:16" x14ac:dyDescent="0.2">
      <c r="A156" s="87">
        <v>14</v>
      </c>
      <c r="B156" s="81" t="s">
        <v>321</v>
      </c>
      <c r="C156" s="98">
        <v>365088276</v>
      </c>
      <c r="D156" s="83">
        <f t="shared" si="8"/>
        <v>1</v>
      </c>
      <c r="E156" s="80">
        <v>30424023</v>
      </c>
      <c r="F156" s="80">
        <v>30424023</v>
      </c>
      <c r="G156" s="80">
        <v>30424023</v>
      </c>
      <c r="H156" s="80">
        <v>30424023</v>
      </c>
      <c r="I156" s="80">
        <v>30424023</v>
      </c>
      <c r="J156" s="80">
        <v>30424023</v>
      </c>
      <c r="K156" s="80">
        <v>30424023</v>
      </c>
      <c r="L156" s="80">
        <v>30424023</v>
      </c>
      <c r="M156" s="80">
        <v>30424023</v>
      </c>
      <c r="N156" s="80">
        <v>30424023</v>
      </c>
      <c r="O156" s="80">
        <v>30424023</v>
      </c>
      <c r="P156" s="80">
        <v>30424023</v>
      </c>
    </row>
    <row r="157" spans="1:16" x14ac:dyDescent="0.2">
      <c r="A157" s="87">
        <v>15</v>
      </c>
      <c r="B157" s="81" t="s">
        <v>322</v>
      </c>
      <c r="C157" s="98">
        <v>472940316</v>
      </c>
      <c r="D157" s="83">
        <f t="shared" si="8"/>
        <v>1</v>
      </c>
      <c r="E157" s="80">
        <v>39411693</v>
      </c>
      <c r="F157" s="80">
        <v>39411693</v>
      </c>
      <c r="G157" s="80">
        <v>39411693</v>
      </c>
      <c r="H157" s="80">
        <v>39411693</v>
      </c>
      <c r="I157" s="80">
        <v>39411693</v>
      </c>
      <c r="J157" s="80">
        <v>39411693</v>
      </c>
      <c r="K157" s="80">
        <v>39411693</v>
      </c>
      <c r="L157" s="80">
        <v>39411693</v>
      </c>
      <c r="M157" s="80">
        <v>39411693</v>
      </c>
      <c r="N157" s="80">
        <v>39411693</v>
      </c>
      <c r="O157" s="80">
        <v>39411693</v>
      </c>
      <c r="P157" s="80">
        <v>39411693</v>
      </c>
    </row>
    <row r="158" spans="1:16" x14ac:dyDescent="0.2">
      <c r="A158" s="87">
        <v>16</v>
      </c>
      <c r="B158" s="81" t="s">
        <v>323</v>
      </c>
      <c r="C158" s="82">
        <v>4</v>
      </c>
      <c r="D158" s="83">
        <f t="shared" si="8"/>
        <v>1</v>
      </c>
      <c r="E158" s="4"/>
      <c r="F158" s="4"/>
      <c r="G158" s="4">
        <v>1</v>
      </c>
      <c r="H158" s="4"/>
      <c r="I158" s="4"/>
      <c r="J158" s="4">
        <v>1</v>
      </c>
      <c r="K158" s="4"/>
      <c r="L158" s="4"/>
      <c r="M158" s="4">
        <v>1</v>
      </c>
      <c r="N158" s="4"/>
      <c r="O158" s="4"/>
      <c r="P158" s="4">
        <v>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6722-B855-423F-8EC2-D22E45B510E7}">
  <dimension ref="A1:BP164"/>
  <sheetViews>
    <sheetView zoomScaleNormal="100" workbookViewId="0">
      <pane xSplit="2" ySplit="2" topLeftCell="G12" activePane="bottomRight" state="frozen"/>
      <selection activeCell="Z24" sqref="A24:Z32"/>
      <selection pane="topRight" activeCell="Z24" sqref="A24:Z32"/>
      <selection pane="bottomLeft" activeCell="Z24" sqref="A24:Z32"/>
      <selection pane="bottomRight" activeCell="Z24" sqref="A24:Z32"/>
    </sheetView>
  </sheetViews>
  <sheetFormatPr baseColWidth="10" defaultColWidth="12.28515625" defaultRowHeight="12" x14ac:dyDescent="0.25"/>
  <cols>
    <col min="1" max="1" width="3.42578125" style="8" customWidth="1"/>
    <col min="2" max="2" width="21.7109375" style="3" customWidth="1"/>
    <col min="3" max="3" width="15.42578125" style="3" bestFit="1" customWidth="1"/>
    <col min="4" max="4" width="13.85546875" style="3" bestFit="1" customWidth="1"/>
    <col min="5" max="10" width="14.5703125" style="3" bestFit="1" customWidth="1"/>
    <col min="11" max="11" width="13.28515625" style="3" bestFit="1" customWidth="1"/>
    <col min="12" max="16" width="14.5703125" style="3" bestFit="1" customWidth="1"/>
    <col min="17" max="16384" width="12.28515625" style="3"/>
  </cols>
  <sheetData>
    <row r="1" spans="1:68" ht="14.45" customHeight="1" x14ac:dyDescent="0.25">
      <c r="A1" s="137" t="s">
        <v>160</v>
      </c>
      <c r="B1" s="138"/>
      <c r="C1" s="138"/>
      <c r="D1" s="139"/>
      <c r="E1" s="38" t="s">
        <v>161</v>
      </c>
      <c r="F1" s="38" t="s">
        <v>162</v>
      </c>
      <c r="G1" s="38" t="s">
        <v>163</v>
      </c>
      <c r="H1" s="38" t="s">
        <v>164</v>
      </c>
      <c r="I1" s="38" t="s">
        <v>165</v>
      </c>
      <c r="J1" s="38" t="s">
        <v>166</v>
      </c>
      <c r="K1" s="38" t="s">
        <v>167</v>
      </c>
      <c r="L1" s="38" t="s">
        <v>168</v>
      </c>
      <c r="M1" s="38" t="s">
        <v>169</v>
      </c>
      <c r="N1" s="38" t="s">
        <v>170</v>
      </c>
      <c r="O1" s="38" t="s">
        <v>171</v>
      </c>
      <c r="P1" s="38" t="s">
        <v>172</v>
      </c>
    </row>
    <row r="2" spans="1:68" s="28" customFormat="1" x14ac:dyDescent="0.2">
      <c r="A2" s="22"/>
      <c r="B2" s="22" t="s">
        <v>181</v>
      </c>
      <c r="C2" s="22" t="s">
        <v>173</v>
      </c>
      <c r="D2" s="24" t="s">
        <v>158</v>
      </c>
      <c r="E2" s="27" t="s">
        <v>184</v>
      </c>
      <c r="F2" s="27" t="s">
        <v>184</v>
      </c>
      <c r="G2" s="27" t="s">
        <v>184</v>
      </c>
      <c r="H2" s="27" t="s">
        <v>184</v>
      </c>
      <c r="I2" s="27" t="s">
        <v>184</v>
      </c>
      <c r="J2" s="27" t="s">
        <v>184</v>
      </c>
      <c r="K2" s="27" t="s">
        <v>184</v>
      </c>
      <c r="L2" s="27" t="s">
        <v>184</v>
      </c>
      <c r="M2" s="27" t="s">
        <v>184</v>
      </c>
      <c r="N2" s="27" t="s">
        <v>184</v>
      </c>
      <c r="O2" s="27" t="s">
        <v>184</v>
      </c>
      <c r="P2" s="27" t="s">
        <v>184</v>
      </c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</row>
    <row r="3" spans="1:68" x14ac:dyDescent="0.25">
      <c r="A3" s="82">
        <v>1</v>
      </c>
      <c r="B3" s="81" t="s">
        <v>195</v>
      </c>
      <c r="C3" s="82">
        <v>20</v>
      </c>
      <c r="D3" s="83">
        <f>SUM(E3:P3)/C3</f>
        <v>1</v>
      </c>
      <c r="E3" s="2"/>
      <c r="F3" s="2"/>
      <c r="G3" s="2"/>
      <c r="H3" s="2">
        <v>4</v>
      </c>
      <c r="I3" s="2">
        <v>4</v>
      </c>
      <c r="J3" s="2">
        <v>2</v>
      </c>
      <c r="K3" s="2"/>
      <c r="L3" s="2">
        <v>4</v>
      </c>
      <c r="M3" s="2">
        <v>2</v>
      </c>
      <c r="N3" s="2">
        <v>2</v>
      </c>
      <c r="O3" s="2">
        <v>2</v>
      </c>
      <c r="P3" s="2"/>
    </row>
    <row r="4" spans="1:68" x14ac:dyDescent="0.25">
      <c r="A4" s="82">
        <v>2</v>
      </c>
      <c r="B4" s="81" t="s">
        <v>196</v>
      </c>
      <c r="C4" s="82">
        <v>12</v>
      </c>
      <c r="D4" s="83">
        <f t="shared" ref="D4:D24" si="0">SUM(E4:P4)/C4</f>
        <v>1.0833333333333333</v>
      </c>
      <c r="E4" s="2"/>
      <c r="F4" s="2"/>
      <c r="G4" s="2"/>
      <c r="H4" s="2"/>
      <c r="I4" s="2">
        <v>3</v>
      </c>
      <c r="J4" s="2">
        <v>2</v>
      </c>
      <c r="K4" s="2"/>
      <c r="L4" s="2">
        <v>4</v>
      </c>
      <c r="M4" s="2">
        <v>2</v>
      </c>
      <c r="N4" s="2">
        <v>1</v>
      </c>
      <c r="O4" s="2">
        <v>1</v>
      </c>
      <c r="P4" s="2"/>
    </row>
    <row r="5" spans="1:68" x14ac:dyDescent="0.25">
      <c r="A5" s="82">
        <v>3</v>
      </c>
      <c r="B5" s="81" t="s">
        <v>197</v>
      </c>
      <c r="C5" s="82">
        <v>9</v>
      </c>
      <c r="D5" s="83">
        <f t="shared" si="0"/>
        <v>1</v>
      </c>
      <c r="E5" s="2"/>
      <c r="F5" s="2">
        <v>4</v>
      </c>
      <c r="G5" s="2">
        <v>5</v>
      </c>
      <c r="H5" s="2"/>
      <c r="I5" s="2"/>
      <c r="J5" s="2"/>
      <c r="K5" s="2"/>
      <c r="L5" s="2"/>
      <c r="M5" s="2"/>
      <c r="N5" s="2"/>
      <c r="O5" s="2">
        <v>0</v>
      </c>
      <c r="P5" s="2"/>
    </row>
    <row r="6" spans="1:68" x14ac:dyDescent="0.25">
      <c r="A6" s="82">
        <v>4</v>
      </c>
      <c r="B6" s="81" t="s">
        <v>198</v>
      </c>
      <c r="C6" s="82">
        <v>12</v>
      </c>
      <c r="D6" s="83">
        <f t="shared" si="0"/>
        <v>1</v>
      </c>
      <c r="E6" s="2"/>
      <c r="F6" s="2"/>
      <c r="G6" s="2"/>
      <c r="H6" s="2">
        <v>3</v>
      </c>
      <c r="I6" s="2">
        <v>4</v>
      </c>
      <c r="J6" s="2">
        <v>5</v>
      </c>
      <c r="K6" s="2"/>
      <c r="L6" s="2">
        <v>0</v>
      </c>
      <c r="M6" s="2"/>
      <c r="N6" s="2"/>
      <c r="O6" s="2">
        <v>0</v>
      </c>
      <c r="P6" s="2"/>
    </row>
    <row r="7" spans="1:68" x14ac:dyDescent="0.25">
      <c r="A7" s="82">
        <v>5</v>
      </c>
      <c r="B7" s="81" t="s">
        <v>199</v>
      </c>
      <c r="C7" s="82">
        <v>5</v>
      </c>
      <c r="D7" s="83">
        <f t="shared" si="0"/>
        <v>0.4</v>
      </c>
      <c r="E7" s="2"/>
      <c r="F7" s="2"/>
      <c r="G7" s="2"/>
      <c r="H7" s="2"/>
      <c r="I7" s="2"/>
      <c r="J7" s="2"/>
      <c r="K7" s="2"/>
      <c r="L7" s="2"/>
      <c r="M7" s="2"/>
      <c r="N7" s="2"/>
      <c r="O7" s="2">
        <v>0</v>
      </c>
      <c r="P7" s="2">
        <v>2</v>
      </c>
    </row>
    <row r="8" spans="1:68" x14ac:dyDescent="0.25">
      <c r="A8" s="82">
        <v>6</v>
      </c>
      <c r="B8" s="81" t="s">
        <v>200</v>
      </c>
      <c r="C8" s="82">
        <v>24</v>
      </c>
      <c r="D8" s="83">
        <f t="shared" si="0"/>
        <v>1</v>
      </c>
      <c r="E8" s="2"/>
      <c r="F8" s="2"/>
      <c r="G8" s="2"/>
      <c r="H8" s="2"/>
      <c r="I8" s="2">
        <v>3</v>
      </c>
      <c r="J8" s="2">
        <v>4</v>
      </c>
      <c r="K8" s="2">
        <v>2</v>
      </c>
      <c r="L8" s="2">
        <v>9</v>
      </c>
      <c r="M8" s="2">
        <v>3</v>
      </c>
      <c r="N8" s="2">
        <v>2</v>
      </c>
      <c r="O8" s="2">
        <v>1</v>
      </c>
      <c r="P8" s="2"/>
    </row>
    <row r="9" spans="1:68" x14ac:dyDescent="0.25">
      <c r="A9" s="82">
        <v>7</v>
      </c>
      <c r="B9" s="81" t="s">
        <v>201</v>
      </c>
      <c r="C9" s="82">
        <v>30</v>
      </c>
      <c r="D9" s="83">
        <f t="shared" si="0"/>
        <v>1.0666666666666667</v>
      </c>
      <c r="E9" s="2"/>
      <c r="F9" s="2"/>
      <c r="G9" s="2"/>
      <c r="H9" s="2">
        <v>4</v>
      </c>
      <c r="I9" s="2">
        <v>6</v>
      </c>
      <c r="J9" s="2">
        <v>4</v>
      </c>
      <c r="K9" s="2"/>
      <c r="L9" s="2">
        <v>6</v>
      </c>
      <c r="M9" s="2">
        <v>8</v>
      </c>
      <c r="N9" s="2">
        <v>2</v>
      </c>
      <c r="O9" s="2">
        <v>2</v>
      </c>
      <c r="P9" s="2"/>
    </row>
    <row r="10" spans="1:68" x14ac:dyDescent="0.25">
      <c r="A10" s="82">
        <v>8</v>
      </c>
      <c r="B10" s="81" t="s">
        <v>202</v>
      </c>
      <c r="C10" s="82">
        <v>24</v>
      </c>
      <c r="D10" s="83">
        <f t="shared" si="0"/>
        <v>1.0416666666666667</v>
      </c>
      <c r="E10" s="2"/>
      <c r="F10" s="2"/>
      <c r="G10" s="2">
        <v>16</v>
      </c>
      <c r="H10" s="2">
        <v>8</v>
      </c>
      <c r="I10" s="2">
        <v>1</v>
      </c>
      <c r="J10" s="2"/>
      <c r="K10" s="2"/>
      <c r="L10" s="2"/>
      <c r="M10" s="2"/>
      <c r="N10" s="2"/>
      <c r="O10" s="2">
        <v>0</v>
      </c>
      <c r="P10" s="2"/>
    </row>
    <row r="11" spans="1:68" x14ac:dyDescent="0.25">
      <c r="A11" s="82">
        <v>9</v>
      </c>
      <c r="B11" s="81" t="s">
        <v>203</v>
      </c>
      <c r="C11" s="82">
        <v>33</v>
      </c>
      <c r="D11" s="83">
        <f t="shared" si="0"/>
        <v>1</v>
      </c>
      <c r="E11" s="2"/>
      <c r="F11" s="2">
        <v>3</v>
      </c>
      <c r="G11" s="2">
        <v>3</v>
      </c>
      <c r="H11" s="2">
        <v>3</v>
      </c>
      <c r="I11" s="2">
        <v>3</v>
      </c>
      <c r="J11" s="2">
        <v>5</v>
      </c>
      <c r="K11" s="2">
        <v>2</v>
      </c>
      <c r="L11" s="2">
        <v>3</v>
      </c>
      <c r="M11" s="2">
        <v>4</v>
      </c>
      <c r="N11" s="2">
        <v>5</v>
      </c>
      <c r="O11" s="2">
        <v>2</v>
      </c>
      <c r="P11" s="2"/>
    </row>
    <row r="12" spans="1:68" x14ac:dyDescent="0.25">
      <c r="A12" s="82">
        <v>10</v>
      </c>
      <c r="B12" s="81" t="s">
        <v>204</v>
      </c>
      <c r="C12" s="82">
        <v>1</v>
      </c>
      <c r="D12" s="83">
        <f t="shared" si="0"/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1</v>
      </c>
      <c r="P12" s="2"/>
    </row>
    <row r="13" spans="1:68" x14ac:dyDescent="0.25">
      <c r="A13" s="82">
        <v>11</v>
      </c>
      <c r="B13" s="81" t="s">
        <v>205</v>
      </c>
      <c r="C13" s="82">
        <v>10</v>
      </c>
      <c r="D13" s="83">
        <f t="shared" si="0"/>
        <v>1.2</v>
      </c>
      <c r="E13" s="2"/>
      <c r="F13" s="2">
        <v>11</v>
      </c>
      <c r="G13" s="2">
        <v>0</v>
      </c>
      <c r="H13" s="2"/>
      <c r="I13" s="2"/>
      <c r="J13" s="2"/>
      <c r="K13" s="2"/>
      <c r="L13" s="2"/>
      <c r="M13" s="2">
        <v>1</v>
      </c>
      <c r="N13" s="2"/>
      <c r="O13" s="2">
        <v>0</v>
      </c>
      <c r="P13" s="2"/>
    </row>
    <row r="14" spans="1:68" x14ac:dyDescent="0.25">
      <c r="A14" s="82">
        <v>12</v>
      </c>
      <c r="B14" s="81" t="s">
        <v>206</v>
      </c>
      <c r="C14" s="82">
        <v>1</v>
      </c>
      <c r="D14" s="83">
        <f t="shared" si="0"/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1</v>
      </c>
      <c r="P14" s="2"/>
    </row>
    <row r="15" spans="1:68" x14ac:dyDescent="0.25">
      <c r="A15" s="82">
        <v>13</v>
      </c>
      <c r="B15" s="81" t="s">
        <v>207</v>
      </c>
      <c r="C15" s="82">
        <v>24</v>
      </c>
      <c r="D15" s="83">
        <f t="shared" si="0"/>
        <v>1.0416666666666667</v>
      </c>
      <c r="E15" s="2"/>
      <c r="F15" s="2"/>
      <c r="G15" s="2">
        <v>16</v>
      </c>
      <c r="H15" s="2">
        <v>8</v>
      </c>
      <c r="I15" s="2">
        <v>1</v>
      </c>
      <c r="J15" s="2"/>
      <c r="K15" s="2"/>
      <c r="L15" s="2"/>
      <c r="M15" s="2"/>
      <c r="N15" s="2"/>
      <c r="O15" s="2">
        <v>0</v>
      </c>
      <c r="P15" s="2"/>
    </row>
    <row r="16" spans="1:68" x14ac:dyDescent="0.25">
      <c r="A16" s="82">
        <v>14</v>
      </c>
      <c r="B16" s="81" t="s">
        <v>208</v>
      </c>
      <c r="C16" s="82">
        <v>12</v>
      </c>
      <c r="D16" s="83">
        <f t="shared" si="0"/>
        <v>1</v>
      </c>
      <c r="E16" s="5"/>
      <c r="F16" s="2"/>
      <c r="G16" s="2">
        <v>4</v>
      </c>
      <c r="H16" s="2">
        <v>4</v>
      </c>
      <c r="I16" s="2">
        <v>4</v>
      </c>
      <c r="J16" s="2"/>
      <c r="K16" s="2"/>
      <c r="L16" s="2"/>
      <c r="M16" s="2"/>
      <c r="N16" s="2"/>
      <c r="O16" s="2">
        <v>0</v>
      </c>
      <c r="P16" s="2"/>
    </row>
    <row r="17" spans="1:68" x14ac:dyDescent="0.25">
      <c r="A17" s="82">
        <v>15</v>
      </c>
      <c r="B17" s="81" t="s">
        <v>209</v>
      </c>
      <c r="C17" s="82">
        <v>24</v>
      </c>
      <c r="D17" s="83">
        <f t="shared" si="0"/>
        <v>1.1666666666666667</v>
      </c>
      <c r="E17" s="5"/>
      <c r="F17" s="2"/>
      <c r="G17" s="2">
        <v>4</v>
      </c>
      <c r="H17" s="2">
        <v>4</v>
      </c>
      <c r="I17" s="2">
        <v>4</v>
      </c>
      <c r="J17" s="2">
        <v>0</v>
      </c>
      <c r="K17" s="2">
        <v>4</v>
      </c>
      <c r="L17" s="2">
        <v>4</v>
      </c>
      <c r="M17" s="2">
        <v>3</v>
      </c>
      <c r="N17" s="2">
        <v>5</v>
      </c>
      <c r="O17" s="2">
        <v>0</v>
      </c>
      <c r="P17" s="2"/>
    </row>
    <row r="18" spans="1:68" x14ac:dyDescent="0.25">
      <c r="A18" s="82">
        <v>16</v>
      </c>
      <c r="B18" s="81" t="s">
        <v>210</v>
      </c>
      <c r="C18" s="82">
        <v>10</v>
      </c>
      <c r="D18" s="83">
        <f t="shared" si="0"/>
        <v>1</v>
      </c>
      <c r="E18" s="5"/>
      <c r="F18" s="2"/>
      <c r="G18" s="2"/>
      <c r="H18" s="2">
        <v>2</v>
      </c>
      <c r="I18" s="2"/>
      <c r="J18" s="2">
        <v>0</v>
      </c>
      <c r="K18" s="2">
        <v>4</v>
      </c>
      <c r="L18" s="2">
        <v>2</v>
      </c>
      <c r="M18" s="2"/>
      <c r="N18" s="2">
        <v>2</v>
      </c>
      <c r="O18" s="2">
        <v>0</v>
      </c>
      <c r="P18" s="2"/>
    </row>
    <row r="19" spans="1:68" x14ac:dyDescent="0.25">
      <c r="A19" s="82">
        <v>17</v>
      </c>
      <c r="B19" s="81" t="s">
        <v>211</v>
      </c>
      <c r="C19" s="82">
        <v>1</v>
      </c>
      <c r="D19" s="83">
        <f t="shared" si="0"/>
        <v>1</v>
      </c>
      <c r="E19" s="5"/>
      <c r="F19" s="2"/>
      <c r="G19" s="2"/>
      <c r="H19" s="2"/>
      <c r="I19" s="2"/>
      <c r="J19" s="2"/>
      <c r="K19" s="2"/>
      <c r="L19" s="2"/>
      <c r="M19" s="2"/>
      <c r="N19" s="2"/>
      <c r="O19" s="2">
        <v>0</v>
      </c>
      <c r="P19" s="2">
        <v>1</v>
      </c>
    </row>
    <row r="20" spans="1:68" x14ac:dyDescent="0.25">
      <c r="A20" s="82">
        <v>18</v>
      </c>
      <c r="B20" s="81" t="s">
        <v>212</v>
      </c>
      <c r="C20" s="82">
        <v>5</v>
      </c>
      <c r="D20" s="83">
        <f t="shared" si="0"/>
        <v>1</v>
      </c>
      <c r="E20" s="5"/>
      <c r="F20" s="2"/>
      <c r="G20" s="2"/>
      <c r="H20" s="2"/>
      <c r="I20" s="2">
        <v>1</v>
      </c>
      <c r="J20" s="2">
        <v>0</v>
      </c>
      <c r="K20" s="2"/>
      <c r="L20" s="2"/>
      <c r="M20" s="2">
        <v>2</v>
      </c>
      <c r="N20" s="2"/>
      <c r="O20" s="2">
        <v>2</v>
      </c>
      <c r="P20" s="2"/>
    </row>
    <row r="21" spans="1:68" x14ac:dyDescent="0.25">
      <c r="A21" s="82">
        <v>19</v>
      </c>
      <c r="B21" s="81" t="s">
        <v>213</v>
      </c>
      <c r="C21" s="82">
        <v>4</v>
      </c>
      <c r="D21" s="83">
        <f t="shared" si="0"/>
        <v>1.5</v>
      </c>
      <c r="E21" s="5"/>
      <c r="F21" s="2"/>
      <c r="G21" s="2"/>
      <c r="H21" s="2">
        <v>1</v>
      </c>
      <c r="I21" s="2">
        <v>2</v>
      </c>
      <c r="J21" s="2"/>
      <c r="K21" s="2">
        <v>1</v>
      </c>
      <c r="L21" s="2">
        <v>1</v>
      </c>
      <c r="M21" s="2">
        <v>1</v>
      </c>
      <c r="N21" s="2"/>
      <c r="O21" s="2">
        <v>0</v>
      </c>
      <c r="P21" s="2"/>
    </row>
    <row r="22" spans="1:68" x14ac:dyDescent="0.25">
      <c r="A22" s="82">
        <v>20</v>
      </c>
      <c r="B22" s="81" t="s">
        <v>214</v>
      </c>
      <c r="C22" s="82">
        <v>24</v>
      </c>
      <c r="D22" s="83">
        <f t="shared" si="0"/>
        <v>1</v>
      </c>
      <c r="E22" s="5"/>
      <c r="F22" s="2"/>
      <c r="G22" s="2"/>
      <c r="H22" s="2"/>
      <c r="I22" s="2">
        <v>0</v>
      </c>
      <c r="J22" s="2">
        <v>24</v>
      </c>
      <c r="K22" s="2"/>
      <c r="L22" s="2"/>
      <c r="M22" s="2"/>
      <c r="N22" s="2"/>
      <c r="O22" s="2">
        <v>0</v>
      </c>
      <c r="P22" s="2"/>
    </row>
    <row r="23" spans="1:68" x14ac:dyDescent="0.25">
      <c r="A23" s="82">
        <v>21</v>
      </c>
      <c r="B23" s="81" t="s">
        <v>215</v>
      </c>
      <c r="C23" s="82">
        <v>12</v>
      </c>
      <c r="D23" s="83">
        <f t="shared" si="0"/>
        <v>2.25</v>
      </c>
      <c r="E23" s="2"/>
      <c r="F23" s="2"/>
      <c r="G23" s="2"/>
      <c r="H23" s="2">
        <v>3</v>
      </c>
      <c r="I23" s="2">
        <v>3</v>
      </c>
      <c r="J23" s="2">
        <v>3</v>
      </c>
      <c r="K23" s="2">
        <v>3</v>
      </c>
      <c r="L23" s="2">
        <v>4</v>
      </c>
      <c r="M23" s="2">
        <v>5</v>
      </c>
      <c r="N23" s="2">
        <v>6</v>
      </c>
      <c r="O23" s="2">
        <v>0</v>
      </c>
      <c r="P23" s="2"/>
    </row>
    <row r="24" spans="1:68" x14ac:dyDescent="0.25">
      <c r="A24" s="82">
        <v>22</v>
      </c>
      <c r="B24" s="81" t="s">
        <v>216</v>
      </c>
      <c r="C24" s="82">
        <v>500</v>
      </c>
      <c r="D24" s="83">
        <f t="shared" si="0"/>
        <v>2.6883600000000003</v>
      </c>
      <c r="E24" s="47"/>
      <c r="F24" s="2"/>
      <c r="G24" s="2"/>
      <c r="H24" s="2">
        <v>78</v>
      </c>
      <c r="I24" s="2">
        <v>54.3</v>
      </c>
      <c r="J24" s="2">
        <v>34.26</v>
      </c>
      <c r="K24" s="2">
        <v>79.75</v>
      </c>
      <c r="L24" s="2">
        <v>109.4</v>
      </c>
      <c r="M24" s="2">
        <v>49.47</v>
      </c>
      <c r="N24" s="2">
        <v>834</v>
      </c>
      <c r="O24" s="2">
        <v>0</v>
      </c>
      <c r="P24" s="2">
        <v>105</v>
      </c>
    </row>
    <row r="25" spans="1:68" s="26" customFormat="1" x14ac:dyDescent="0.2">
      <c r="A25" s="22"/>
      <c r="B25" s="23" t="s">
        <v>3</v>
      </c>
      <c r="C25" s="24" t="s">
        <v>173</v>
      </c>
      <c r="D25" s="24" t="s">
        <v>158</v>
      </c>
      <c r="E25" s="27" t="s">
        <v>184</v>
      </c>
      <c r="F25" s="27" t="s">
        <v>184</v>
      </c>
      <c r="G25" s="27" t="s">
        <v>184</v>
      </c>
      <c r="H25" s="27" t="s">
        <v>184</v>
      </c>
      <c r="I25" s="27" t="s">
        <v>184</v>
      </c>
      <c r="J25" s="27" t="s">
        <v>184</v>
      </c>
      <c r="K25" s="27" t="s">
        <v>184</v>
      </c>
      <c r="L25" s="27" t="s">
        <v>184</v>
      </c>
      <c r="M25" s="27" t="s">
        <v>184</v>
      </c>
      <c r="N25" s="27" t="s">
        <v>184</v>
      </c>
      <c r="O25" s="27" t="s">
        <v>184</v>
      </c>
      <c r="P25" s="27" t="s">
        <v>184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</row>
    <row r="26" spans="1:68" x14ac:dyDescent="0.25">
      <c r="A26" s="82">
        <v>1</v>
      </c>
      <c r="B26" s="81" t="s">
        <v>217</v>
      </c>
      <c r="C26" s="84">
        <v>1</v>
      </c>
      <c r="D26" s="83">
        <f>SUM(E26:P26)/C26</f>
        <v>1</v>
      </c>
      <c r="E26" s="2"/>
      <c r="F26" s="2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68" x14ac:dyDescent="0.25">
      <c r="A27" s="82">
        <v>2</v>
      </c>
      <c r="B27" s="81" t="s">
        <v>218</v>
      </c>
      <c r="C27" s="84">
        <v>1</v>
      </c>
      <c r="D27" s="83">
        <f t="shared" ref="D27:D34" si="1">SUM(E27:P27)/C27</f>
        <v>1</v>
      </c>
      <c r="E27" s="7"/>
      <c r="F27" s="2"/>
      <c r="G27" s="2"/>
      <c r="H27" s="2"/>
      <c r="I27" s="2"/>
      <c r="J27" s="7"/>
      <c r="K27" s="2"/>
      <c r="L27" s="2"/>
      <c r="M27" s="7">
        <v>1</v>
      </c>
      <c r="N27" s="2"/>
      <c r="O27" s="2"/>
      <c r="P27" s="7"/>
    </row>
    <row r="28" spans="1:68" x14ac:dyDescent="0.25">
      <c r="A28" s="82">
        <v>3</v>
      </c>
      <c r="B28" s="81" t="s">
        <v>219</v>
      </c>
      <c r="C28" s="84">
        <v>12</v>
      </c>
      <c r="D28" s="83">
        <f t="shared" si="1"/>
        <v>1</v>
      </c>
      <c r="E28" s="2"/>
      <c r="F28" s="2"/>
      <c r="G28" s="2">
        <v>1</v>
      </c>
      <c r="H28" s="2">
        <v>1</v>
      </c>
      <c r="I28" s="2">
        <v>2</v>
      </c>
      <c r="J28" s="7">
        <v>0</v>
      </c>
      <c r="K28" s="2">
        <v>1</v>
      </c>
      <c r="L28" s="2">
        <v>1</v>
      </c>
      <c r="M28" s="7">
        <v>1</v>
      </c>
      <c r="N28" s="2">
        <v>4</v>
      </c>
      <c r="O28" s="2">
        <v>1</v>
      </c>
      <c r="P28" s="7"/>
    </row>
    <row r="29" spans="1:68" x14ac:dyDescent="0.25">
      <c r="A29" s="82">
        <v>4</v>
      </c>
      <c r="B29" s="81" t="s">
        <v>220</v>
      </c>
      <c r="C29" s="84">
        <v>6</v>
      </c>
      <c r="D29" s="83">
        <f t="shared" si="1"/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v>6</v>
      </c>
    </row>
    <row r="30" spans="1:68" x14ac:dyDescent="0.25">
      <c r="A30" s="82">
        <v>5</v>
      </c>
      <c r="B30" s="81" t="s">
        <v>221</v>
      </c>
      <c r="C30" s="84">
        <v>20</v>
      </c>
      <c r="D30" s="83">
        <f t="shared" si="1"/>
        <v>0.95</v>
      </c>
      <c r="E30" s="2"/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2">
        <v>2</v>
      </c>
      <c r="O30" s="2">
        <v>1</v>
      </c>
      <c r="P30" s="2"/>
    </row>
    <row r="31" spans="1:68" x14ac:dyDescent="0.25">
      <c r="A31" s="82">
        <v>6</v>
      </c>
      <c r="B31" s="81" t="s">
        <v>222</v>
      </c>
      <c r="C31" s="84">
        <v>1</v>
      </c>
      <c r="D31" s="83">
        <f t="shared" si="1"/>
        <v>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1</v>
      </c>
    </row>
    <row r="32" spans="1:68" x14ac:dyDescent="0.25">
      <c r="A32" s="82">
        <v>7</v>
      </c>
      <c r="B32" s="81" t="s">
        <v>223</v>
      </c>
      <c r="C32" s="84">
        <v>1</v>
      </c>
      <c r="D32" s="83">
        <f t="shared" si="1"/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>
        <v>1</v>
      </c>
    </row>
    <row r="33" spans="1:16" x14ac:dyDescent="0.25">
      <c r="A33" s="82">
        <v>8</v>
      </c>
      <c r="B33" s="81" t="s">
        <v>224</v>
      </c>
      <c r="C33" s="84">
        <v>6</v>
      </c>
      <c r="D33" s="83">
        <f t="shared" si="1"/>
        <v>1</v>
      </c>
      <c r="E33" s="2"/>
      <c r="F33" s="2">
        <v>1</v>
      </c>
      <c r="G33" s="2"/>
      <c r="H33" s="2">
        <v>1</v>
      </c>
      <c r="I33" s="2"/>
      <c r="J33" s="7">
        <v>1</v>
      </c>
      <c r="K33" s="2"/>
      <c r="L33" s="2">
        <v>1</v>
      </c>
      <c r="M33" s="7"/>
      <c r="N33" s="2"/>
      <c r="O33" s="2">
        <v>1</v>
      </c>
      <c r="P33" s="7">
        <v>1</v>
      </c>
    </row>
    <row r="34" spans="1:16" x14ac:dyDescent="0.25">
      <c r="A34" s="82">
        <v>9</v>
      </c>
      <c r="B34" s="81" t="s">
        <v>225</v>
      </c>
      <c r="C34" s="84">
        <v>4</v>
      </c>
      <c r="D34" s="83">
        <f t="shared" si="1"/>
        <v>1</v>
      </c>
      <c r="E34" s="2"/>
      <c r="F34" s="2"/>
      <c r="G34" s="2"/>
      <c r="H34" s="2">
        <v>1</v>
      </c>
      <c r="I34" s="2"/>
      <c r="J34" s="7"/>
      <c r="K34" s="2">
        <v>1</v>
      </c>
      <c r="L34" s="2"/>
      <c r="M34" s="7"/>
      <c r="N34" s="2">
        <v>1</v>
      </c>
      <c r="O34" s="2"/>
      <c r="P34" s="7">
        <v>1</v>
      </c>
    </row>
    <row r="35" spans="1:16" x14ac:dyDescent="0.2">
      <c r="A35" s="30"/>
      <c r="B35" s="31" t="s">
        <v>226</v>
      </c>
      <c r="C35" s="24" t="s">
        <v>173</v>
      </c>
      <c r="D35" s="24" t="s">
        <v>158</v>
      </c>
      <c r="E35" s="27" t="s">
        <v>184</v>
      </c>
      <c r="F35" s="27" t="s">
        <v>184</v>
      </c>
      <c r="G35" s="27" t="s">
        <v>184</v>
      </c>
      <c r="H35" s="27" t="s">
        <v>184</v>
      </c>
      <c r="I35" s="27" t="s">
        <v>184</v>
      </c>
      <c r="J35" s="27" t="s">
        <v>184</v>
      </c>
      <c r="K35" s="27" t="s">
        <v>184</v>
      </c>
      <c r="L35" s="27" t="s">
        <v>184</v>
      </c>
      <c r="M35" s="27" t="s">
        <v>184</v>
      </c>
      <c r="N35" s="27" t="s">
        <v>184</v>
      </c>
      <c r="O35" s="27" t="s">
        <v>184</v>
      </c>
      <c r="P35" s="27" t="s">
        <v>184</v>
      </c>
    </row>
    <row r="36" spans="1:16" x14ac:dyDescent="0.25">
      <c r="A36" s="82">
        <v>1</v>
      </c>
      <c r="B36" s="85" t="s">
        <v>227</v>
      </c>
      <c r="C36" s="84">
        <v>15000000</v>
      </c>
      <c r="D36" s="83">
        <f>SUM(E36:P36)/C36</f>
        <v>1.4422725999999999</v>
      </c>
      <c r="E36" s="4"/>
      <c r="F36" s="4"/>
      <c r="G36" s="4"/>
      <c r="H36" s="4"/>
      <c r="I36" s="2"/>
      <c r="J36" s="4">
        <v>459037</v>
      </c>
      <c r="K36" s="4">
        <v>367229</v>
      </c>
      <c r="L36" s="4">
        <v>7835565</v>
      </c>
      <c r="M36" s="4">
        <v>0</v>
      </c>
      <c r="N36" s="4">
        <v>6789759</v>
      </c>
      <c r="O36" s="109">
        <v>3516092</v>
      </c>
      <c r="P36" s="4">
        <v>2666407</v>
      </c>
    </row>
    <row r="37" spans="1:16" x14ac:dyDescent="0.25">
      <c r="A37" s="82">
        <v>2</v>
      </c>
      <c r="B37" s="85" t="s">
        <v>228</v>
      </c>
      <c r="C37" s="84">
        <v>350</v>
      </c>
      <c r="D37" s="83">
        <f t="shared" ref="D37:D54" si="2">SUM(E37:P37)/C37</f>
        <v>1.0857142857142856</v>
      </c>
      <c r="E37" s="4"/>
      <c r="F37" s="4"/>
      <c r="G37" s="4"/>
      <c r="H37" s="4"/>
      <c r="I37" s="2"/>
      <c r="J37" s="4">
        <v>3</v>
      </c>
      <c r="K37" s="4">
        <v>0</v>
      </c>
      <c r="L37" s="4">
        <v>63</v>
      </c>
      <c r="M37" s="4">
        <v>0</v>
      </c>
      <c r="N37" s="4">
        <v>36</v>
      </c>
      <c r="O37" s="4">
        <v>197</v>
      </c>
      <c r="P37" s="4">
        <v>81</v>
      </c>
    </row>
    <row r="38" spans="1:16" x14ac:dyDescent="0.25">
      <c r="A38" s="82">
        <v>3</v>
      </c>
      <c r="B38" s="81" t="s">
        <v>229</v>
      </c>
      <c r="C38" s="84">
        <v>9000</v>
      </c>
      <c r="D38" s="83">
        <f t="shared" si="2"/>
        <v>1.0037777777777779</v>
      </c>
      <c r="E38" s="4"/>
      <c r="F38" s="4"/>
      <c r="G38" s="4">
        <v>0</v>
      </c>
      <c r="H38" s="4">
        <v>0</v>
      </c>
      <c r="I38" s="2">
        <v>0</v>
      </c>
      <c r="J38" s="4">
        <v>0</v>
      </c>
      <c r="K38" s="4">
        <v>28</v>
      </c>
      <c r="L38" s="4">
        <v>257</v>
      </c>
      <c r="M38" s="4">
        <v>0</v>
      </c>
      <c r="N38" s="4">
        <v>260</v>
      </c>
      <c r="O38" s="4">
        <v>4832</v>
      </c>
      <c r="P38" s="4">
        <v>3657</v>
      </c>
    </row>
    <row r="39" spans="1:16" x14ac:dyDescent="0.25">
      <c r="A39" s="82">
        <v>4</v>
      </c>
      <c r="B39" s="85" t="s">
        <v>230</v>
      </c>
      <c r="C39" s="84">
        <v>2</v>
      </c>
      <c r="D39" s="83">
        <f t="shared" si="2"/>
        <v>0.5</v>
      </c>
      <c r="E39" s="7"/>
      <c r="F39" s="7"/>
      <c r="G39" s="7"/>
      <c r="H39" s="7"/>
      <c r="I39" s="7"/>
      <c r="J39" s="7">
        <v>0</v>
      </c>
      <c r="K39" s="7">
        <v>1</v>
      </c>
      <c r="L39" s="7"/>
      <c r="M39" s="7">
        <v>0</v>
      </c>
      <c r="N39" s="7">
        <v>0</v>
      </c>
      <c r="O39" s="7">
        <v>0</v>
      </c>
      <c r="P39" s="7">
        <v>0</v>
      </c>
    </row>
    <row r="40" spans="1:16" x14ac:dyDescent="0.25">
      <c r="A40" s="82">
        <v>5</v>
      </c>
      <c r="B40" s="85" t="s">
        <v>231</v>
      </c>
      <c r="C40" s="84">
        <v>1</v>
      </c>
      <c r="D40" s="83">
        <f t="shared" si="2"/>
        <v>2</v>
      </c>
      <c r="E40" s="4"/>
      <c r="F40" s="4"/>
      <c r="G40" s="4"/>
      <c r="H40" s="4"/>
      <c r="I40" s="2"/>
      <c r="J40" s="4">
        <v>0</v>
      </c>
      <c r="K40" s="4">
        <v>0</v>
      </c>
      <c r="L40" s="4"/>
      <c r="M40" s="4">
        <v>1</v>
      </c>
      <c r="N40" s="4">
        <v>0</v>
      </c>
      <c r="O40" s="4">
        <v>0</v>
      </c>
      <c r="P40" s="4">
        <v>1</v>
      </c>
    </row>
    <row r="41" spans="1:16" x14ac:dyDescent="0.25">
      <c r="A41" s="82">
        <v>6</v>
      </c>
      <c r="B41" s="85" t="s">
        <v>232</v>
      </c>
      <c r="C41" s="84">
        <v>65</v>
      </c>
      <c r="D41" s="83">
        <f t="shared" si="2"/>
        <v>1.0307692307692307</v>
      </c>
      <c r="E41" s="7"/>
      <c r="F41" s="7"/>
      <c r="G41" s="7">
        <v>0</v>
      </c>
      <c r="H41" s="7">
        <v>0</v>
      </c>
      <c r="I41" s="7">
        <v>8</v>
      </c>
      <c r="J41" s="7">
        <v>10</v>
      </c>
      <c r="K41" s="7">
        <v>15</v>
      </c>
      <c r="L41" s="7">
        <v>10</v>
      </c>
      <c r="M41" s="7">
        <v>7</v>
      </c>
      <c r="N41" s="7">
        <v>7</v>
      </c>
      <c r="O41" s="7">
        <v>4</v>
      </c>
      <c r="P41" s="7">
        <v>6</v>
      </c>
    </row>
    <row r="42" spans="1:16" x14ac:dyDescent="0.25">
      <c r="A42" s="82">
        <v>7</v>
      </c>
      <c r="B42" s="85" t="s">
        <v>233</v>
      </c>
      <c r="C42" s="84">
        <v>5500</v>
      </c>
      <c r="D42" s="83">
        <f t="shared" si="2"/>
        <v>1.696</v>
      </c>
      <c r="E42" s="7"/>
      <c r="F42" s="7"/>
      <c r="G42" s="7">
        <v>212</v>
      </c>
      <c r="H42" s="7">
        <v>0</v>
      </c>
      <c r="I42" s="7">
        <v>275</v>
      </c>
      <c r="J42" s="7">
        <v>1482</v>
      </c>
      <c r="K42" s="7">
        <v>1347</v>
      </c>
      <c r="L42" s="7">
        <v>1608</v>
      </c>
      <c r="M42" s="7">
        <v>2216</v>
      </c>
      <c r="N42" s="7">
        <v>660</v>
      </c>
      <c r="O42" s="7">
        <v>585</v>
      </c>
      <c r="P42" s="7">
        <v>943</v>
      </c>
    </row>
    <row r="43" spans="1:16" x14ac:dyDescent="0.25">
      <c r="A43" s="82">
        <v>8</v>
      </c>
      <c r="B43" s="85" t="s">
        <v>234</v>
      </c>
      <c r="C43" s="84">
        <v>3</v>
      </c>
      <c r="D43" s="83">
        <f t="shared" si="2"/>
        <v>1</v>
      </c>
      <c r="E43" s="7"/>
      <c r="F43" s="7"/>
      <c r="G43" s="7"/>
      <c r="H43" s="7">
        <v>0</v>
      </c>
      <c r="I43" s="7">
        <v>1</v>
      </c>
      <c r="J43" s="7">
        <v>0</v>
      </c>
      <c r="K43" s="7">
        <v>0</v>
      </c>
      <c r="L43" s="7"/>
      <c r="M43" s="7">
        <v>1</v>
      </c>
      <c r="N43" s="7">
        <v>0</v>
      </c>
      <c r="O43" s="7">
        <v>0</v>
      </c>
      <c r="P43" s="7">
        <v>1</v>
      </c>
    </row>
    <row r="44" spans="1:16" x14ac:dyDescent="0.25">
      <c r="A44" s="82">
        <v>9</v>
      </c>
      <c r="B44" s="85" t="s">
        <v>235</v>
      </c>
      <c r="C44" s="84">
        <v>10000000</v>
      </c>
      <c r="D44" s="83">
        <f t="shared" si="2"/>
        <v>2.1536936</v>
      </c>
      <c r="E44" s="7">
        <v>656769</v>
      </c>
      <c r="F44" s="7">
        <v>79262</v>
      </c>
      <c r="G44" s="7">
        <v>257968</v>
      </c>
      <c r="H44" s="7">
        <v>39665</v>
      </c>
      <c r="I44" s="7">
        <v>1899170</v>
      </c>
      <c r="J44" s="7">
        <v>1178494</v>
      </c>
      <c r="K44" s="7">
        <v>2207727</v>
      </c>
      <c r="L44" s="7">
        <v>4596594</v>
      </c>
      <c r="M44" s="7">
        <v>3585873</v>
      </c>
      <c r="N44" s="7">
        <v>2445844</v>
      </c>
      <c r="O44" s="7">
        <v>1909639</v>
      </c>
      <c r="P44" s="7">
        <v>2679931</v>
      </c>
    </row>
    <row r="45" spans="1:16" x14ac:dyDescent="0.25">
      <c r="A45" s="82">
        <v>10</v>
      </c>
      <c r="B45" s="85" t="s">
        <v>236</v>
      </c>
      <c r="C45" s="84">
        <v>13000</v>
      </c>
      <c r="D45" s="83">
        <f t="shared" si="2"/>
        <v>0.94630769230769229</v>
      </c>
      <c r="E45" s="7"/>
      <c r="F45" s="7"/>
      <c r="G45" s="7">
        <v>5430</v>
      </c>
      <c r="H45" s="7">
        <v>287</v>
      </c>
      <c r="I45" s="7">
        <v>277</v>
      </c>
      <c r="J45" s="7">
        <v>552</v>
      </c>
      <c r="K45" s="7">
        <v>1131</v>
      </c>
      <c r="L45" s="7">
        <v>702</v>
      </c>
      <c r="M45" s="7">
        <v>2588</v>
      </c>
      <c r="N45" s="7">
        <v>330</v>
      </c>
      <c r="O45" s="7">
        <v>158</v>
      </c>
      <c r="P45" s="7">
        <v>847</v>
      </c>
    </row>
    <row r="46" spans="1:16" x14ac:dyDescent="0.25">
      <c r="A46" s="82">
        <v>11</v>
      </c>
      <c r="B46" s="85" t="s">
        <v>237</v>
      </c>
      <c r="C46" s="84">
        <v>140</v>
      </c>
      <c r="D46" s="83">
        <f t="shared" si="2"/>
        <v>0.05</v>
      </c>
      <c r="E46" s="7"/>
      <c r="F46" s="7"/>
      <c r="G46" s="7"/>
      <c r="H46" s="7"/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7</v>
      </c>
    </row>
    <row r="47" spans="1:16" x14ac:dyDescent="0.25">
      <c r="A47" s="82">
        <v>12</v>
      </c>
      <c r="B47" s="85" t="s">
        <v>238</v>
      </c>
      <c r="C47" s="82">
        <v>600</v>
      </c>
      <c r="D47" s="83">
        <f t="shared" si="2"/>
        <v>1.0383333333333333</v>
      </c>
      <c r="E47" s="4"/>
      <c r="F47" s="4"/>
      <c r="G47" s="4">
        <v>0</v>
      </c>
      <c r="H47" s="4">
        <v>0</v>
      </c>
      <c r="I47" s="2">
        <v>26</v>
      </c>
      <c r="J47" s="4">
        <v>6</v>
      </c>
      <c r="K47" s="4">
        <v>347</v>
      </c>
      <c r="L47" s="4">
        <v>139</v>
      </c>
      <c r="M47" s="4">
        <v>67</v>
      </c>
      <c r="N47" s="4">
        <v>8</v>
      </c>
      <c r="O47" s="4">
        <v>1</v>
      </c>
      <c r="P47" s="4">
        <v>29</v>
      </c>
    </row>
    <row r="48" spans="1:16" x14ac:dyDescent="0.25">
      <c r="A48" s="82">
        <v>13</v>
      </c>
      <c r="B48" s="85" t="s">
        <v>239</v>
      </c>
      <c r="C48" s="82">
        <v>14</v>
      </c>
      <c r="D48" s="83">
        <f t="shared" si="2"/>
        <v>1.2142857142857142</v>
      </c>
      <c r="E48" s="4"/>
      <c r="F48" s="4"/>
      <c r="G48" s="4"/>
      <c r="H48" s="4"/>
      <c r="I48" s="2"/>
      <c r="J48" s="4">
        <v>7</v>
      </c>
      <c r="K48" s="4">
        <v>0</v>
      </c>
      <c r="L48" s="4"/>
      <c r="M48" s="4">
        <v>6</v>
      </c>
      <c r="N48" s="4">
        <v>0</v>
      </c>
      <c r="O48" s="4">
        <v>0</v>
      </c>
      <c r="P48" s="4">
        <v>4</v>
      </c>
    </row>
    <row r="49" spans="1:16" x14ac:dyDescent="0.25">
      <c r="A49" s="82">
        <v>14</v>
      </c>
      <c r="B49" s="85" t="s">
        <v>240</v>
      </c>
      <c r="C49" s="84">
        <v>18</v>
      </c>
      <c r="D49" s="83">
        <f t="shared" si="2"/>
        <v>1.2222222222222223</v>
      </c>
      <c r="E49" s="4"/>
      <c r="F49" s="4"/>
      <c r="G49" s="4">
        <v>7</v>
      </c>
      <c r="H49" s="4"/>
      <c r="I49" s="2"/>
      <c r="J49" s="4">
        <v>8</v>
      </c>
      <c r="K49" s="4">
        <v>0</v>
      </c>
      <c r="L49" s="4"/>
      <c r="M49" s="4">
        <v>5</v>
      </c>
      <c r="N49" s="4">
        <v>0</v>
      </c>
      <c r="O49" s="4">
        <v>2</v>
      </c>
      <c r="P49" s="4">
        <v>0</v>
      </c>
    </row>
    <row r="50" spans="1:16" x14ac:dyDescent="0.25">
      <c r="A50" s="82">
        <v>15</v>
      </c>
      <c r="B50" s="85" t="s">
        <v>241</v>
      </c>
      <c r="C50" s="84">
        <v>3</v>
      </c>
      <c r="D50" s="83">
        <f t="shared" si="2"/>
        <v>1.3333333333333333</v>
      </c>
      <c r="E50" s="4"/>
      <c r="F50" s="4"/>
      <c r="G50" s="4"/>
      <c r="H50" s="4"/>
      <c r="I50" s="2"/>
      <c r="J50" s="4">
        <v>2</v>
      </c>
      <c r="K50" s="4">
        <v>0</v>
      </c>
      <c r="L50" s="4"/>
      <c r="M50" s="4">
        <v>1</v>
      </c>
      <c r="N50" s="4">
        <v>0</v>
      </c>
      <c r="O50" s="4">
        <v>1</v>
      </c>
      <c r="P50" s="4">
        <v>0</v>
      </c>
    </row>
    <row r="51" spans="1:16" x14ac:dyDescent="0.25">
      <c r="A51" s="82">
        <v>16</v>
      </c>
      <c r="B51" s="85" t="s">
        <v>242</v>
      </c>
      <c r="C51" s="84">
        <v>100</v>
      </c>
      <c r="D51" s="83">
        <f t="shared" si="2"/>
        <v>4.21</v>
      </c>
      <c r="E51" s="4"/>
      <c r="F51" s="4"/>
      <c r="G51" s="4"/>
      <c r="H51" s="4"/>
      <c r="I51" s="2">
        <v>32</v>
      </c>
      <c r="J51" s="4">
        <v>29</v>
      </c>
      <c r="K51" s="4">
        <v>110</v>
      </c>
      <c r="L51" s="4">
        <v>94</v>
      </c>
      <c r="M51" s="4">
        <v>82</v>
      </c>
      <c r="N51" s="4">
        <v>74</v>
      </c>
      <c r="O51" s="4">
        <v>0</v>
      </c>
      <c r="P51" s="4">
        <v>0</v>
      </c>
    </row>
    <row r="52" spans="1:16" x14ac:dyDescent="0.25">
      <c r="A52" s="82">
        <v>17</v>
      </c>
      <c r="B52" s="85" t="s">
        <v>243</v>
      </c>
      <c r="C52" s="82">
        <v>1</v>
      </c>
      <c r="D52" s="83">
        <f t="shared" si="2"/>
        <v>1</v>
      </c>
      <c r="E52" s="4"/>
      <c r="F52" s="4"/>
      <c r="G52" s="4"/>
      <c r="H52" s="4"/>
      <c r="I52" s="2"/>
      <c r="J52" s="4">
        <v>0</v>
      </c>
      <c r="K52" s="4">
        <v>0</v>
      </c>
      <c r="L52" s="4"/>
      <c r="M52" s="4">
        <v>0</v>
      </c>
      <c r="N52" s="4">
        <v>0</v>
      </c>
      <c r="O52" s="4">
        <v>0</v>
      </c>
      <c r="P52" s="4">
        <v>1</v>
      </c>
    </row>
    <row r="53" spans="1:16" x14ac:dyDescent="0.25">
      <c r="A53" s="82">
        <v>18</v>
      </c>
      <c r="B53" s="85" t="s">
        <v>244</v>
      </c>
      <c r="C53" s="82">
        <v>1</v>
      </c>
      <c r="D53" s="83">
        <f t="shared" si="2"/>
        <v>1</v>
      </c>
      <c r="E53" s="4"/>
      <c r="F53" s="4"/>
      <c r="G53" s="4"/>
      <c r="H53" s="4"/>
      <c r="I53" s="2"/>
      <c r="J53" s="4">
        <v>0</v>
      </c>
      <c r="K53" s="4">
        <v>1</v>
      </c>
      <c r="L53" s="4"/>
      <c r="M53" s="4">
        <v>0</v>
      </c>
      <c r="N53" s="4">
        <v>0</v>
      </c>
      <c r="O53" s="4">
        <v>0</v>
      </c>
      <c r="P53" s="4">
        <v>0</v>
      </c>
    </row>
    <row r="54" spans="1:16" x14ac:dyDescent="0.25">
      <c r="A54" s="82">
        <v>19</v>
      </c>
      <c r="B54" s="85" t="s">
        <v>245</v>
      </c>
      <c r="C54" s="84">
        <v>2500</v>
      </c>
      <c r="D54" s="83">
        <f t="shared" si="2"/>
        <v>1.1048</v>
      </c>
      <c r="E54" s="4"/>
      <c r="F54" s="4"/>
      <c r="G54" s="4"/>
      <c r="H54" s="4"/>
      <c r="I54" s="2"/>
      <c r="J54" s="4">
        <v>0</v>
      </c>
      <c r="K54" s="4">
        <v>2762</v>
      </c>
      <c r="L54" s="4"/>
      <c r="M54" s="4">
        <v>0</v>
      </c>
      <c r="N54" s="4">
        <v>0</v>
      </c>
      <c r="O54" s="4">
        <v>0</v>
      </c>
      <c r="P54" s="4">
        <v>0</v>
      </c>
    </row>
    <row r="55" spans="1:16" s="8" customFormat="1" ht="24" x14ac:dyDescent="0.25">
      <c r="A55" s="32"/>
      <c r="B55" s="23" t="s">
        <v>185</v>
      </c>
      <c r="C55" s="24" t="s">
        <v>173</v>
      </c>
      <c r="D55" s="24" t="s">
        <v>158</v>
      </c>
      <c r="E55" s="25" t="s">
        <v>184</v>
      </c>
      <c r="F55" s="25" t="s">
        <v>184</v>
      </c>
      <c r="G55" s="25" t="s">
        <v>184</v>
      </c>
      <c r="H55" s="25" t="s">
        <v>184</v>
      </c>
      <c r="I55" s="25" t="s">
        <v>184</v>
      </c>
      <c r="J55" s="25" t="s">
        <v>184</v>
      </c>
      <c r="K55" s="25" t="s">
        <v>184</v>
      </c>
      <c r="L55" s="25" t="s">
        <v>184</v>
      </c>
      <c r="M55" s="25" t="s">
        <v>184</v>
      </c>
      <c r="N55" s="25" t="s">
        <v>184</v>
      </c>
      <c r="O55" s="25" t="s">
        <v>184</v>
      </c>
      <c r="P55" s="25" t="s">
        <v>184</v>
      </c>
    </row>
    <row r="56" spans="1:16" x14ac:dyDescent="0.25">
      <c r="A56" s="82">
        <v>1</v>
      </c>
      <c r="B56" s="85" t="s">
        <v>246</v>
      </c>
      <c r="C56" s="82">
        <v>1</v>
      </c>
      <c r="D56" s="83">
        <f>SUM(E56:P56)/C56</f>
        <v>1</v>
      </c>
      <c r="E56" s="4"/>
      <c r="F56" s="4"/>
      <c r="G56" s="4"/>
      <c r="H56" s="4"/>
      <c r="I56" s="4"/>
      <c r="J56" s="4"/>
      <c r="K56" s="4"/>
      <c r="L56" s="4">
        <v>1</v>
      </c>
      <c r="M56" s="4"/>
      <c r="N56" s="4"/>
      <c r="O56" s="4"/>
      <c r="P56" s="4"/>
    </row>
    <row r="57" spans="1:16" x14ac:dyDescent="0.25">
      <c r="A57" s="82">
        <v>2</v>
      </c>
      <c r="B57" s="85" t="s">
        <v>247</v>
      </c>
      <c r="C57" s="82">
        <v>1</v>
      </c>
      <c r="D57" s="83">
        <f t="shared" ref="D57:D76" si="3">SUM(E57:P57)/C57</f>
        <v>1</v>
      </c>
      <c r="E57" s="4"/>
      <c r="F57" s="4"/>
      <c r="G57" s="4"/>
      <c r="H57" s="4">
        <v>1</v>
      </c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82">
        <v>3</v>
      </c>
      <c r="B58" s="85" t="s">
        <v>248</v>
      </c>
      <c r="C58" s="82">
        <v>1</v>
      </c>
      <c r="D58" s="83">
        <f t="shared" si="3"/>
        <v>1</v>
      </c>
      <c r="E58" s="4"/>
      <c r="F58" s="4"/>
      <c r="G58" s="4"/>
      <c r="H58" s="4"/>
      <c r="I58" s="4">
        <v>1</v>
      </c>
      <c r="J58" s="4"/>
      <c r="K58" s="4"/>
      <c r="L58" s="4"/>
      <c r="M58" s="4"/>
      <c r="N58" s="4"/>
      <c r="O58" s="4"/>
      <c r="P58" s="4"/>
    </row>
    <row r="59" spans="1:16" x14ac:dyDescent="0.25">
      <c r="A59" s="82">
        <v>4</v>
      </c>
      <c r="B59" s="85" t="s">
        <v>249</v>
      </c>
      <c r="C59" s="82">
        <v>1</v>
      </c>
      <c r="D59" s="83">
        <f t="shared" si="3"/>
        <v>1</v>
      </c>
      <c r="E59" s="4"/>
      <c r="F59" s="4"/>
      <c r="G59" s="4"/>
      <c r="H59" s="4"/>
      <c r="I59" s="4"/>
      <c r="J59" s="4"/>
      <c r="K59" s="4"/>
      <c r="L59" s="4"/>
      <c r="M59" s="4"/>
      <c r="N59" s="4">
        <v>1</v>
      </c>
      <c r="O59" s="4"/>
      <c r="P59" s="4"/>
    </row>
    <row r="60" spans="1:16" x14ac:dyDescent="0.25">
      <c r="A60" s="82">
        <v>5</v>
      </c>
      <c r="B60" s="85" t="s">
        <v>250</v>
      </c>
      <c r="C60" s="82">
        <v>4</v>
      </c>
      <c r="D60" s="83">
        <f t="shared" si="3"/>
        <v>0.75</v>
      </c>
      <c r="E60" s="4"/>
      <c r="F60" s="4"/>
      <c r="G60" s="4">
        <v>2</v>
      </c>
      <c r="H60" s="4"/>
      <c r="I60" s="4"/>
      <c r="J60" s="4">
        <v>0</v>
      </c>
      <c r="K60" s="4"/>
      <c r="L60" s="4"/>
      <c r="M60" s="4">
        <v>1</v>
      </c>
      <c r="N60" s="4"/>
      <c r="O60" s="4">
        <v>0</v>
      </c>
      <c r="P60" s="4"/>
    </row>
    <row r="61" spans="1:16" x14ac:dyDescent="0.25">
      <c r="A61" s="82">
        <v>6</v>
      </c>
      <c r="B61" s="85" t="s">
        <v>251</v>
      </c>
      <c r="C61" s="82">
        <v>1</v>
      </c>
      <c r="D61" s="83">
        <f t="shared" si="3"/>
        <v>1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v>1</v>
      </c>
      <c r="P61" s="4"/>
    </row>
    <row r="62" spans="1:16" x14ac:dyDescent="0.25">
      <c r="A62" s="82">
        <v>7</v>
      </c>
      <c r="B62" s="85" t="s">
        <v>252</v>
      </c>
      <c r="C62" s="82">
        <v>1</v>
      </c>
      <c r="D62" s="83">
        <f t="shared" si="3"/>
        <v>1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>
        <v>1</v>
      </c>
      <c r="P62" s="4"/>
    </row>
    <row r="63" spans="1:16" x14ac:dyDescent="0.25">
      <c r="A63" s="82">
        <v>8</v>
      </c>
      <c r="B63" s="85" t="s">
        <v>253</v>
      </c>
      <c r="C63" s="82">
        <v>4</v>
      </c>
      <c r="D63" s="83">
        <f t="shared" si="3"/>
        <v>1</v>
      </c>
      <c r="E63" s="4"/>
      <c r="F63" s="4"/>
      <c r="G63" s="4">
        <v>1</v>
      </c>
      <c r="H63" s="4"/>
      <c r="I63" s="4"/>
      <c r="J63" s="4">
        <v>1</v>
      </c>
      <c r="K63" s="4"/>
      <c r="L63" s="4"/>
      <c r="M63" s="4"/>
      <c r="N63" s="4">
        <v>1</v>
      </c>
      <c r="O63" s="4"/>
      <c r="P63" s="4">
        <v>1</v>
      </c>
    </row>
    <row r="64" spans="1:16" x14ac:dyDescent="0.25">
      <c r="A64" s="82">
        <v>9</v>
      </c>
      <c r="B64" s="85" t="s">
        <v>254</v>
      </c>
      <c r="C64" s="82">
        <v>1</v>
      </c>
      <c r="D64" s="83">
        <f t="shared" si="3"/>
        <v>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v>1</v>
      </c>
    </row>
    <row r="65" spans="1:16" x14ac:dyDescent="0.25">
      <c r="A65" s="82">
        <v>10</v>
      </c>
      <c r="B65" s="85" t="s">
        <v>255</v>
      </c>
      <c r="C65" s="82">
        <v>1</v>
      </c>
      <c r="D65" s="83">
        <f t="shared" si="3"/>
        <v>1</v>
      </c>
      <c r="E65" s="4"/>
      <c r="F65" s="4">
        <v>1</v>
      </c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82">
        <v>11</v>
      </c>
      <c r="B66" s="85" t="s">
        <v>256</v>
      </c>
      <c r="C66" s="82">
        <v>246</v>
      </c>
      <c r="D66" s="83">
        <f t="shared" si="3"/>
        <v>0.98373983739837401</v>
      </c>
      <c r="E66" s="4">
        <v>21</v>
      </c>
      <c r="F66" s="4">
        <v>20</v>
      </c>
      <c r="G66" s="4">
        <v>21</v>
      </c>
      <c r="H66" s="4">
        <v>20</v>
      </c>
      <c r="I66" s="4">
        <v>21</v>
      </c>
      <c r="J66" s="4">
        <v>18</v>
      </c>
      <c r="K66" s="4">
        <v>22</v>
      </c>
      <c r="L66" s="4">
        <v>19</v>
      </c>
      <c r="M66" s="4">
        <v>21</v>
      </c>
      <c r="N66" s="4">
        <v>23</v>
      </c>
      <c r="O66" s="4">
        <v>20</v>
      </c>
      <c r="P66" s="4">
        <v>16</v>
      </c>
    </row>
    <row r="67" spans="1:16" x14ac:dyDescent="0.25">
      <c r="A67" s="82">
        <v>12</v>
      </c>
      <c r="B67" s="85" t="s">
        <v>257</v>
      </c>
      <c r="C67" s="82">
        <v>24</v>
      </c>
      <c r="D67" s="83">
        <f t="shared" si="3"/>
        <v>1</v>
      </c>
      <c r="E67" s="4">
        <v>2</v>
      </c>
      <c r="F67" s="4">
        <v>2</v>
      </c>
      <c r="G67" s="4">
        <v>2</v>
      </c>
      <c r="H67" s="4">
        <v>2</v>
      </c>
      <c r="I67" s="4">
        <v>2</v>
      </c>
      <c r="J67" s="4">
        <v>2</v>
      </c>
      <c r="K67" s="4">
        <v>2</v>
      </c>
      <c r="L67" s="4">
        <v>2</v>
      </c>
      <c r="M67" s="4">
        <v>2</v>
      </c>
      <c r="N67" s="4">
        <v>2</v>
      </c>
      <c r="O67" s="4">
        <v>2</v>
      </c>
      <c r="P67" s="4">
        <v>2</v>
      </c>
    </row>
    <row r="68" spans="1:16" x14ac:dyDescent="0.25">
      <c r="A68" s="82">
        <v>13</v>
      </c>
      <c r="B68" s="85" t="s">
        <v>258</v>
      </c>
      <c r="C68" s="82">
        <v>10</v>
      </c>
      <c r="D68" s="83">
        <f t="shared" si="3"/>
        <v>1</v>
      </c>
      <c r="E68" s="4"/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/>
    </row>
    <row r="69" spans="1:16" x14ac:dyDescent="0.25">
      <c r="A69" s="82">
        <v>14</v>
      </c>
      <c r="B69" s="85" t="s">
        <v>259</v>
      </c>
      <c r="C69" s="82">
        <v>3</v>
      </c>
      <c r="D69" s="83">
        <f t="shared" si="3"/>
        <v>1</v>
      </c>
      <c r="E69" s="4"/>
      <c r="F69" s="4"/>
      <c r="G69" s="4"/>
      <c r="H69" s="4">
        <v>1</v>
      </c>
      <c r="I69" s="4"/>
      <c r="J69" s="4"/>
      <c r="K69" s="4"/>
      <c r="L69" s="4">
        <v>1</v>
      </c>
      <c r="M69" s="4"/>
      <c r="N69" s="4"/>
      <c r="O69" s="4"/>
      <c r="P69" s="4">
        <v>1</v>
      </c>
    </row>
    <row r="70" spans="1:16" x14ac:dyDescent="0.25">
      <c r="A70" s="82">
        <v>15</v>
      </c>
      <c r="B70" s="85" t="s">
        <v>260</v>
      </c>
      <c r="C70" s="82">
        <v>3</v>
      </c>
      <c r="D70" s="83">
        <f t="shared" si="3"/>
        <v>0</v>
      </c>
      <c r="E70" s="4"/>
      <c r="F70" s="4"/>
      <c r="G70" s="4"/>
      <c r="H70" s="4">
        <v>0</v>
      </c>
      <c r="I70" s="4"/>
      <c r="J70" s="4"/>
      <c r="K70" s="4"/>
      <c r="L70" s="4">
        <v>0</v>
      </c>
      <c r="M70" s="4"/>
      <c r="N70" s="4"/>
      <c r="O70" s="4"/>
      <c r="P70" s="4">
        <v>0</v>
      </c>
    </row>
    <row r="71" spans="1:16" x14ac:dyDescent="0.25">
      <c r="A71" s="82">
        <v>16</v>
      </c>
      <c r="B71" s="85" t="s">
        <v>261</v>
      </c>
      <c r="C71" s="82">
        <v>3</v>
      </c>
      <c r="D71" s="83">
        <f t="shared" si="3"/>
        <v>1</v>
      </c>
      <c r="E71" s="4"/>
      <c r="F71" s="4"/>
      <c r="G71" s="4"/>
      <c r="H71" s="4"/>
      <c r="I71" s="4"/>
      <c r="J71" s="4">
        <v>3</v>
      </c>
      <c r="K71" s="4"/>
      <c r="L71" s="4"/>
      <c r="M71" s="4"/>
      <c r="N71" s="4"/>
      <c r="O71" s="4"/>
      <c r="P71" s="4"/>
    </row>
    <row r="72" spans="1:16" x14ac:dyDescent="0.25">
      <c r="A72" s="82">
        <v>17</v>
      </c>
      <c r="B72" s="85" t="s">
        <v>262</v>
      </c>
      <c r="C72" s="82">
        <v>3</v>
      </c>
      <c r="D72" s="83">
        <f t="shared" si="3"/>
        <v>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3</v>
      </c>
    </row>
    <row r="73" spans="1:16" x14ac:dyDescent="0.25">
      <c r="A73" s="82">
        <v>18</v>
      </c>
      <c r="B73" s="85" t="s">
        <v>263</v>
      </c>
      <c r="C73" s="82">
        <v>1</v>
      </c>
      <c r="D73" s="83">
        <f t="shared" si="3"/>
        <v>1</v>
      </c>
      <c r="E73" s="4"/>
      <c r="F73" s="4">
        <v>1</v>
      </c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25">
      <c r="A74" s="82">
        <v>19</v>
      </c>
      <c r="B74" s="85" t="s">
        <v>264</v>
      </c>
      <c r="C74" s="82">
        <v>11</v>
      </c>
      <c r="D74" s="83">
        <f t="shared" si="3"/>
        <v>1</v>
      </c>
      <c r="E74" s="4"/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</row>
    <row r="75" spans="1:16" x14ac:dyDescent="0.25">
      <c r="A75" s="82">
        <v>20</v>
      </c>
      <c r="B75" s="85" t="s">
        <v>265</v>
      </c>
      <c r="C75" s="82">
        <v>2</v>
      </c>
      <c r="D75" s="83">
        <f t="shared" si="3"/>
        <v>1</v>
      </c>
      <c r="E75" s="4"/>
      <c r="F75" s="4"/>
      <c r="G75" s="4"/>
      <c r="H75" s="4"/>
      <c r="I75" s="4"/>
      <c r="J75" s="4">
        <v>2</v>
      </c>
      <c r="K75" s="4"/>
      <c r="L75" s="4"/>
      <c r="M75" s="4"/>
      <c r="N75" s="4"/>
      <c r="O75" s="4"/>
      <c r="P75" s="4"/>
    </row>
    <row r="76" spans="1:16" x14ac:dyDescent="0.25">
      <c r="A76" s="82">
        <v>21</v>
      </c>
      <c r="B76" s="85" t="s">
        <v>266</v>
      </c>
      <c r="C76" s="82">
        <v>1</v>
      </c>
      <c r="D76" s="83">
        <f t="shared" si="3"/>
        <v>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v>1</v>
      </c>
    </row>
    <row r="77" spans="1:16" x14ac:dyDescent="0.25">
      <c r="A77" s="32"/>
      <c r="B77" s="33" t="s">
        <v>126</v>
      </c>
      <c r="C77" s="24" t="s">
        <v>173</v>
      </c>
      <c r="D77" s="24" t="s">
        <v>158</v>
      </c>
      <c r="E77" s="25" t="s">
        <v>184</v>
      </c>
      <c r="F77" s="25" t="s">
        <v>184</v>
      </c>
      <c r="G77" s="25" t="s">
        <v>184</v>
      </c>
      <c r="H77" s="25" t="s">
        <v>184</v>
      </c>
      <c r="I77" s="25" t="s">
        <v>184</v>
      </c>
      <c r="J77" s="25" t="s">
        <v>184</v>
      </c>
      <c r="K77" s="25" t="s">
        <v>184</v>
      </c>
      <c r="L77" s="25" t="s">
        <v>184</v>
      </c>
      <c r="M77" s="25" t="s">
        <v>184</v>
      </c>
      <c r="N77" s="25" t="s">
        <v>184</v>
      </c>
      <c r="O77" s="25" t="s">
        <v>184</v>
      </c>
      <c r="P77" s="25" t="s">
        <v>184</v>
      </c>
    </row>
    <row r="78" spans="1:16" x14ac:dyDescent="0.2">
      <c r="A78" s="82">
        <v>1</v>
      </c>
      <c r="B78" s="86" t="s">
        <v>267</v>
      </c>
      <c r="C78" s="87">
        <v>1</v>
      </c>
      <c r="D78" s="83">
        <f>SUM(E78:P78)/C78</f>
        <v>1</v>
      </c>
      <c r="E78" s="11"/>
      <c r="F78" s="12"/>
      <c r="G78" s="12">
        <v>0</v>
      </c>
      <c r="H78" s="12">
        <v>1</v>
      </c>
      <c r="I78" s="12"/>
      <c r="J78" s="12"/>
      <c r="K78" s="12"/>
      <c r="L78" s="12"/>
      <c r="M78" s="12"/>
      <c r="N78" s="12"/>
      <c r="O78" s="13">
        <v>0</v>
      </c>
      <c r="P78" s="46"/>
    </row>
    <row r="79" spans="1:16" x14ac:dyDescent="0.2">
      <c r="A79" s="82">
        <v>2</v>
      </c>
      <c r="B79" s="86" t="s">
        <v>268</v>
      </c>
      <c r="C79" s="87">
        <v>1</v>
      </c>
      <c r="D79" s="83">
        <f t="shared" ref="D79:D94" si="4">SUM(E79:P79)/C79</f>
        <v>1</v>
      </c>
      <c r="E79" s="11"/>
      <c r="F79" s="12"/>
      <c r="G79" s="12"/>
      <c r="H79" s="12"/>
      <c r="I79" s="12"/>
      <c r="J79" s="12"/>
      <c r="K79" s="12"/>
      <c r="L79" s="12"/>
      <c r="M79" s="12"/>
      <c r="N79" s="12">
        <v>1</v>
      </c>
      <c r="O79" s="12">
        <v>0</v>
      </c>
      <c r="P79" s="11"/>
    </row>
    <row r="80" spans="1:16" x14ac:dyDescent="0.2">
      <c r="A80" s="82">
        <v>3</v>
      </c>
      <c r="B80" s="86" t="s">
        <v>269</v>
      </c>
      <c r="C80" s="87">
        <v>1</v>
      </c>
      <c r="D80" s="83">
        <f t="shared" si="4"/>
        <v>1</v>
      </c>
      <c r="E80" s="11"/>
      <c r="F80" s="12"/>
      <c r="G80" s="12"/>
      <c r="H80" s="12">
        <v>1</v>
      </c>
      <c r="I80" s="12"/>
      <c r="J80" s="12"/>
      <c r="K80" s="12"/>
      <c r="L80" s="12"/>
      <c r="M80" s="12"/>
      <c r="N80" s="12"/>
      <c r="O80" s="12">
        <v>0</v>
      </c>
      <c r="P80" s="12"/>
    </row>
    <row r="81" spans="1:16" x14ac:dyDescent="0.2">
      <c r="A81" s="82">
        <v>4</v>
      </c>
      <c r="B81" s="86" t="s">
        <v>270</v>
      </c>
      <c r="C81" s="87">
        <v>10</v>
      </c>
      <c r="D81" s="83">
        <f t="shared" si="4"/>
        <v>1</v>
      </c>
      <c r="E81" s="11"/>
      <c r="F81" s="12"/>
      <c r="G81" s="12"/>
      <c r="H81" s="12"/>
      <c r="I81" s="12">
        <v>2</v>
      </c>
      <c r="J81" s="12">
        <v>2</v>
      </c>
      <c r="K81" s="12"/>
      <c r="L81" s="12">
        <v>2</v>
      </c>
      <c r="M81" s="12">
        <v>1</v>
      </c>
      <c r="N81" s="12">
        <v>2</v>
      </c>
      <c r="O81" s="12">
        <v>1</v>
      </c>
      <c r="P81" s="12"/>
    </row>
    <row r="82" spans="1:16" x14ac:dyDescent="0.2">
      <c r="A82" s="82">
        <v>5</v>
      </c>
      <c r="B82" s="86" t="s">
        <v>271</v>
      </c>
      <c r="C82" s="87">
        <v>17</v>
      </c>
      <c r="D82" s="83">
        <f t="shared" si="4"/>
        <v>1</v>
      </c>
      <c r="E82" s="11"/>
      <c r="F82" s="12"/>
      <c r="G82" s="12"/>
      <c r="H82" s="12"/>
      <c r="I82" s="12">
        <v>6</v>
      </c>
      <c r="J82" s="12"/>
      <c r="K82" s="12">
        <v>11</v>
      </c>
      <c r="L82" s="12"/>
      <c r="M82" s="12"/>
      <c r="N82" s="12"/>
      <c r="O82" s="12">
        <v>0</v>
      </c>
      <c r="P82" s="12"/>
    </row>
    <row r="83" spans="1:16" x14ac:dyDescent="0.2">
      <c r="A83" s="82">
        <v>6</v>
      </c>
      <c r="B83" s="86" t="s">
        <v>272</v>
      </c>
      <c r="C83" s="87">
        <v>1</v>
      </c>
      <c r="D83" s="83">
        <f t="shared" si="4"/>
        <v>1</v>
      </c>
      <c r="E83" s="11"/>
      <c r="F83" s="12"/>
      <c r="G83" s="12"/>
      <c r="H83" s="12"/>
      <c r="I83" s="12"/>
      <c r="J83" s="12"/>
      <c r="K83" s="12"/>
      <c r="L83" s="12"/>
      <c r="M83" s="12">
        <v>1</v>
      </c>
      <c r="N83" s="12"/>
      <c r="O83" s="12">
        <v>0</v>
      </c>
      <c r="P83" s="12"/>
    </row>
    <row r="84" spans="1:16" x14ac:dyDescent="0.2">
      <c r="A84" s="82">
        <v>7</v>
      </c>
      <c r="B84" s="86" t="s">
        <v>273</v>
      </c>
      <c r="C84" s="87">
        <v>10</v>
      </c>
      <c r="D84" s="83">
        <f t="shared" si="4"/>
        <v>1</v>
      </c>
      <c r="E84" s="11"/>
      <c r="F84" s="12"/>
      <c r="G84" s="12">
        <v>2</v>
      </c>
      <c r="H84" s="12">
        <v>2</v>
      </c>
      <c r="I84" s="12">
        <v>3</v>
      </c>
      <c r="J84" s="12">
        <v>1</v>
      </c>
      <c r="K84" s="12">
        <v>1</v>
      </c>
      <c r="L84" s="12">
        <v>1</v>
      </c>
      <c r="M84" s="12"/>
      <c r="N84" s="12"/>
      <c r="O84" s="12">
        <v>0</v>
      </c>
      <c r="P84" s="12"/>
    </row>
    <row r="85" spans="1:16" x14ac:dyDescent="0.2">
      <c r="A85" s="82">
        <v>8</v>
      </c>
      <c r="B85" s="86" t="s">
        <v>274</v>
      </c>
      <c r="C85" s="87">
        <v>4</v>
      </c>
      <c r="D85" s="83">
        <f t="shared" si="4"/>
        <v>1</v>
      </c>
      <c r="E85" s="11"/>
      <c r="F85" s="12"/>
      <c r="G85" s="12"/>
      <c r="H85" s="12"/>
      <c r="I85" s="12"/>
      <c r="J85" s="12">
        <v>0</v>
      </c>
      <c r="K85" s="12">
        <v>0</v>
      </c>
      <c r="L85" s="12">
        <v>1</v>
      </c>
      <c r="M85" s="12"/>
      <c r="N85" s="12">
        <v>1</v>
      </c>
      <c r="O85" s="12">
        <v>0</v>
      </c>
      <c r="P85" s="12">
        <v>2</v>
      </c>
    </row>
    <row r="86" spans="1:16" x14ac:dyDescent="0.2">
      <c r="A86" s="82">
        <v>9</v>
      </c>
      <c r="B86" s="86" t="s">
        <v>275</v>
      </c>
      <c r="C86" s="87">
        <v>8</v>
      </c>
      <c r="D86" s="83">
        <f t="shared" si="4"/>
        <v>1.125</v>
      </c>
      <c r="E86" s="11"/>
      <c r="F86" s="12">
        <v>2</v>
      </c>
      <c r="G86" s="12">
        <v>1</v>
      </c>
      <c r="H86" s="12">
        <v>0</v>
      </c>
      <c r="I86" s="12">
        <v>1</v>
      </c>
      <c r="J86" s="12">
        <v>1</v>
      </c>
      <c r="K86" s="12">
        <v>2</v>
      </c>
      <c r="L86" s="12">
        <v>1</v>
      </c>
      <c r="M86" s="12"/>
      <c r="N86" s="12">
        <v>1</v>
      </c>
      <c r="O86" s="12">
        <v>0</v>
      </c>
      <c r="P86" s="12"/>
    </row>
    <row r="87" spans="1:16" x14ac:dyDescent="0.2">
      <c r="A87" s="82">
        <v>10</v>
      </c>
      <c r="B87" s="86" t="s">
        <v>276</v>
      </c>
      <c r="C87" s="87">
        <v>8</v>
      </c>
      <c r="D87" s="83">
        <f t="shared" si="4"/>
        <v>1.5</v>
      </c>
      <c r="E87" s="11"/>
      <c r="F87" s="12"/>
      <c r="G87" s="12"/>
      <c r="H87" s="12"/>
      <c r="I87" s="12">
        <v>0</v>
      </c>
      <c r="J87" s="12">
        <v>3</v>
      </c>
      <c r="K87" s="12">
        <v>4</v>
      </c>
      <c r="L87" s="12">
        <v>5</v>
      </c>
      <c r="M87" s="12"/>
      <c r="N87" s="12"/>
      <c r="O87" s="12">
        <v>0</v>
      </c>
      <c r="P87" s="12"/>
    </row>
    <row r="88" spans="1:16" x14ac:dyDescent="0.2">
      <c r="A88" s="82">
        <v>11</v>
      </c>
      <c r="B88" s="86" t="s">
        <v>277</v>
      </c>
      <c r="C88" s="87">
        <v>8</v>
      </c>
      <c r="D88" s="83">
        <f t="shared" si="4"/>
        <v>1</v>
      </c>
      <c r="E88" s="11"/>
      <c r="F88" s="12"/>
      <c r="G88" s="12">
        <v>0</v>
      </c>
      <c r="H88" s="12">
        <v>0</v>
      </c>
      <c r="I88" s="12">
        <v>8</v>
      </c>
      <c r="J88" s="12"/>
      <c r="K88" s="12"/>
      <c r="L88" s="12"/>
      <c r="M88" s="12"/>
      <c r="N88" s="12"/>
      <c r="O88" s="12">
        <v>0</v>
      </c>
      <c r="P88" s="12"/>
    </row>
    <row r="89" spans="1:16" x14ac:dyDescent="0.2">
      <c r="A89" s="82">
        <v>12</v>
      </c>
      <c r="B89" s="86" t="s">
        <v>278</v>
      </c>
      <c r="C89" s="87">
        <v>1</v>
      </c>
      <c r="D89" s="83">
        <f t="shared" si="4"/>
        <v>1</v>
      </c>
      <c r="E89" s="11"/>
      <c r="F89" s="12"/>
      <c r="G89" s="12"/>
      <c r="H89" s="12"/>
      <c r="I89" s="12"/>
      <c r="J89" s="12"/>
      <c r="K89" s="12"/>
      <c r="L89" s="12"/>
      <c r="M89" s="12"/>
      <c r="N89" s="12">
        <v>1</v>
      </c>
      <c r="O89" s="12">
        <v>0</v>
      </c>
      <c r="P89" s="12"/>
    </row>
    <row r="90" spans="1:16" x14ac:dyDescent="0.2">
      <c r="A90" s="82">
        <v>13</v>
      </c>
      <c r="B90" s="86" t="s">
        <v>279</v>
      </c>
      <c r="C90" s="87">
        <v>10</v>
      </c>
      <c r="D90" s="83">
        <f t="shared" si="4"/>
        <v>1.3</v>
      </c>
      <c r="E90" s="12"/>
      <c r="F90" s="12"/>
      <c r="G90" s="12"/>
      <c r="H90" s="12"/>
      <c r="I90" s="12">
        <v>2</v>
      </c>
      <c r="J90" s="12">
        <v>2</v>
      </c>
      <c r="K90" s="12">
        <v>1</v>
      </c>
      <c r="L90" s="12">
        <v>4</v>
      </c>
      <c r="M90" s="12">
        <v>2</v>
      </c>
      <c r="N90" s="12">
        <v>2</v>
      </c>
      <c r="O90" s="12">
        <v>0</v>
      </c>
      <c r="P90" s="12"/>
    </row>
    <row r="91" spans="1:16" x14ac:dyDescent="0.2">
      <c r="A91" s="82">
        <v>14</v>
      </c>
      <c r="B91" s="86" t="s">
        <v>280</v>
      </c>
      <c r="C91" s="87">
        <v>20</v>
      </c>
      <c r="D91" s="83">
        <f t="shared" si="4"/>
        <v>2.4500000000000002</v>
      </c>
      <c r="E91" s="12"/>
      <c r="F91" s="12"/>
      <c r="G91" s="12"/>
      <c r="H91" s="12"/>
      <c r="I91" s="12"/>
      <c r="J91" s="12">
        <v>0</v>
      </c>
      <c r="K91" s="12"/>
      <c r="L91" s="12">
        <v>49</v>
      </c>
      <c r="M91" s="12"/>
      <c r="N91" s="12"/>
      <c r="O91" s="12">
        <v>0</v>
      </c>
      <c r="P91" s="12"/>
    </row>
    <row r="92" spans="1:16" x14ac:dyDescent="0.25">
      <c r="A92" s="32"/>
      <c r="B92" s="79" t="s">
        <v>283</v>
      </c>
      <c r="C92" s="24" t="s">
        <v>173</v>
      </c>
      <c r="D92" s="24" t="s">
        <v>158</v>
      </c>
      <c r="E92" s="25" t="s">
        <v>184</v>
      </c>
      <c r="F92" s="25" t="s">
        <v>184</v>
      </c>
      <c r="G92" s="25" t="s">
        <v>184</v>
      </c>
      <c r="H92" s="25" t="s">
        <v>184</v>
      </c>
      <c r="I92" s="25" t="s">
        <v>184</v>
      </c>
      <c r="J92" s="25" t="s">
        <v>184</v>
      </c>
      <c r="K92" s="25" t="s">
        <v>184</v>
      </c>
      <c r="L92" s="25" t="s">
        <v>184</v>
      </c>
      <c r="M92" s="25" t="s">
        <v>184</v>
      </c>
      <c r="N92" s="25" t="s">
        <v>184</v>
      </c>
      <c r="O92" s="25" t="s">
        <v>184</v>
      </c>
      <c r="P92" s="25" t="s">
        <v>184</v>
      </c>
    </row>
    <row r="93" spans="1:16" x14ac:dyDescent="0.2">
      <c r="A93" s="2">
        <v>1</v>
      </c>
      <c r="B93" s="9" t="s">
        <v>281</v>
      </c>
      <c r="C93" s="10">
        <v>1</v>
      </c>
      <c r="D93" s="5">
        <f t="shared" si="4"/>
        <v>1</v>
      </c>
      <c r="E93" s="12"/>
      <c r="F93" s="12"/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</row>
    <row r="94" spans="1:16" x14ac:dyDescent="0.2">
      <c r="A94" s="2">
        <v>2</v>
      </c>
      <c r="B94" s="9" t="s">
        <v>282</v>
      </c>
      <c r="C94" s="10">
        <v>1</v>
      </c>
      <c r="D94" s="5">
        <f t="shared" si="4"/>
        <v>1</v>
      </c>
      <c r="E94" s="12"/>
      <c r="F94" s="12"/>
      <c r="G94" s="12"/>
      <c r="H94" s="12"/>
      <c r="I94" s="12"/>
      <c r="J94" s="12"/>
      <c r="K94" s="12"/>
      <c r="L94" s="12"/>
      <c r="M94" s="12">
        <v>1</v>
      </c>
      <c r="N94" s="12"/>
      <c r="O94" s="12"/>
      <c r="P94" s="12"/>
    </row>
    <row r="95" spans="1:16" s="6" customFormat="1" ht="27.6" customHeight="1" x14ac:dyDescent="0.25">
      <c r="A95" s="15"/>
      <c r="B95" s="15" t="s">
        <v>129</v>
      </c>
      <c r="C95" s="15" t="s">
        <v>173</v>
      </c>
      <c r="D95" s="15" t="s">
        <v>158</v>
      </c>
      <c r="E95" s="15" t="s">
        <v>184</v>
      </c>
      <c r="F95" s="15" t="s">
        <v>184</v>
      </c>
      <c r="G95" s="15" t="s">
        <v>184</v>
      </c>
      <c r="H95" s="15" t="s">
        <v>184</v>
      </c>
      <c r="I95" s="15" t="s">
        <v>184</v>
      </c>
      <c r="J95" s="15" t="s">
        <v>184</v>
      </c>
      <c r="K95" s="15" t="s">
        <v>184</v>
      </c>
      <c r="L95" s="15" t="s">
        <v>184</v>
      </c>
      <c r="M95" s="15" t="s">
        <v>184</v>
      </c>
      <c r="N95" s="15" t="s">
        <v>184</v>
      </c>
      <c r="O95" s="15" t="s">
        <v>184</v>
      </c>
      <c r="P95" s="15" t="s">
        <v>184</v>
      </c>
    </row>
    <row r="96" spans="1:16" x14ac:dyDescent="0.2">
      <c r="A96" s="82">
        <v>1</v>
      </c>
      <c r="B96" s="86" t="s">
        <v>151</v>
      </c>
      <c r="C96" s="82">
        <v>5</v>
      </c>
      <c r="D96" s="83">
        <f>SUM(E96:P96)/C96</f>
        <v>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5</v>
      </c>
    </row>
    <row r="97" spans="1:16" x14ac:dyDescent="0.2">
      <c r="A97" s="82">
        <v>2</v>
      </c>
      <c r="B97" s="86" t="s">
        <v>152</v>
      </c>
      <c r="C97" s="82">
        <v>42500</v>
      </c>
      <c r="D97" s="83">
        <f t="shared" ref="D97:D102" si="5">SUM(E97:P97)/C97</f>
        <v>1.4742588235294118</v>
      </c>
      <c r="E97" s="2">
        <v>4218</v>
      </c>
      <c r="F97" s="2">
        <v>4269</v>
      </c>
      <c r="G97" s="2">
        <v>2300</v>
      </c>
      <c r="H97" s="2">
        <v>6165</v>
      </c>
      <c r="I97" s="2">
        <v>7180</v>
      </c>
      <c r="J97" s="2">
        <v>8595</v>
      </c>
      <c r="K97" s="2">
        <v>13155</v>
      </c>
      <c r="L97" s="2">
        <v>4905</v>
      </c>
      <c r="M97" s="2">
        <v>2158</v>
      </c>
      <c r="N97" s="2">
        <v>950</v>
      </c>
      <c r="O97" s="2">
        <v>5750</v>
      </c>
      <c r="P97" s="2">
        <v>3011</v>
      </c>
    </row>
    <row r="98" spans="1:16" x14ac:dyDescent="0.2">
      <c r="A98" s="82">
        <v>3</v>
      </c>
      <c r="B98" s="86" t="s">
        <v>153</v>
      </c>
      <c r="C98" s="82">
        <v>50</v>
      </c>
      <c r="D98" s="83">
        <f t="shared" si="5"/>
        <v>1.2</v>
      </c>
      <c r="E98" s="2"/>
      <c r="F98" s="2"/>
      <c r="G98" s="2"/>
      <c r="H98" s="2">
        <v>20</v>
      </c>
      <c r="I98" s="2"/>
      <c r="J98" s="2"/>
      <c r="K98" s="2"/>
      <c r="L98" s="2"/>
      <c r="M98" s="2"/>
      <c r="N98" s="2"/>
      <c r="O98" s="2">
        <v>20</v>
      </c>
      <c r="P98" s="2">
        <v>20</v>
      </c>
    </row>
    <row r="99" spans="1:16" x14ac:dyDescent="0.2">
      <c r="A99" s="82">
        <v>4</v>
      </c>
      <c r="B99" s="86" t="s">
        <v>154</v>
      </c>
      <c r="C99" s="82">
        <v>25500</v>
      </c>
      <c r="D99" s="83">
        <f t="shared" si="5"/>
        <v>0.98082352941176476</v>
      </c>
      <c r="E99" s="2"/>
      <c r="F99" s="2">
        <v>2819</v>
      </c>
      <c r="G99" s="2">
        <v>900</v>
      </c>
      <c r="H99" s="2">
        <v>3201</v>
      </c>
      <c r="I99" s="2">
        <v>3607</v>
      </c>
      <c r="J99" s="2">
        <v>3571</v>
      </c>
      <c r="K99" s="2">
        <v>4054</v>
      </c>
      <c r="L99" s="2">
        <v>2015</v>
      </c>
      <c r="M99" s="2">
        <v>1960</v>
      </c>
      <c r="N99" s="2">
        <v>993</v>
      </c>
      <c r="O99" s="2">
        <v>1891</v>
      </c>
      <c r="P99" s="2"/>
    </row>
    <row r="100" spans="1:16" x14ac:dyDescent="0.2">
      <c r="A100" s="82">
        <v>5</v>
      </c>
      <c r="B100" s="86" t="s">
        <v>284</v>
      </c>
      <c r="C100" s="82">
        <v>140000</v>
      </c>
      <c r="D100" s="83">
        <f t="shared" si="5"/>
        <v>1.0038357142857144</v>
      </c>
      <c r="E100" s="2"/>
      <c r="F100" s="2"/>
      <c r="G100" s="2"/>
      <c r="H100" s="2"/>
      <c r="I100" s="2"/>
      <c r="J100" s="2">
        <v>5000</v>
      </c>
      <c r="K100" s="2"/>
      <c r="L100" s="2"/>
      <c r="M100" s="2"/>
      <c r="N100" s="2"/>
      <c r="O100" s="7"/>
      <c r="P100" s="7">
        <v>135537</v>
      </c>
    </row>
    <row r="101" spans="1:16" x14ac:dyDescent="0.2">
      <c r="A101" s="82">
        <v>6</v>
      </c>
      <c r="B101" s="86" t="s">
        <v>130</v>
      </c>
      <c r="C101" s="82">
        <v>1000</v>
      </c>
      <c r="D101" s="83">
        <f t="shared" si="5"/>
        <v>1</v>
      </c>
      <c r="E101" s="2"/>
      <c r="F101" s="2"/>
      <c r="G101" s="2"/>
      <c r="H101" s="2"/>
      <c r="I101" s="2"/>
      <c r="J101" s="2"/>
      <c r="K101" s="2">
        <v>169</v>
      </c>
      <c r="L101" s="2"/>
      <c r="M101" s="2">
        <v>252</v>
      </c>
      <c r="N101" s="2">
        <v>381</v>
      </c>
      <c r="O101" s="2">
        <v>198</v>
      </c>
      <c r="P101" s="2"/>
    </row>
    <row r="102" spans="1:16" x14ac:dyDescent="0.2">
      <c r="A102" s="82">
        <v>7</v>
      </c>
      <c r="B102" s="86" t="s">
        <v>155</v>
      </c>
      <c r="C102" s="82">
        <v>20000</v>
      </c>
      <c r="D102" s="83">
        <f t="shared" si="5"/>
        <v>1</v>
      </c>
      <c r="E102" s="2"/>
      <c r="F102" s="2"/>
      <c r="G102" s="2"/>
      <c r="H102" s="2"/>
      <c r="I102" s="2"/>
      <c r="J102" s="2"/>
      <c r="K102" s="2">
        <v>3380</v>
      </c>
      <c r="L102" s="2"/>
      <c r="M102" s="2">
        <v>5040</v>
      </c>
      <c r="N102" s="2">
        <v>7620</v>
      </c>
      <c r="O102" s="2">
        <v>3960</v>
      </c>
      <c r="P102" s="2"/>
    </row>
    <row r="103" spans="1:16" s="6" customFormat="1" x14ac:dyDescent="0.25">
      <c r="A103" s="14"/>
      <c r="B103" s="15" t="s">
        <v>186</v>
      </c>
      <c r="C103" s="16" t="s">
        <v>173</v>
      </c>
      <c r="D103" s="15" t="s">
        <v>158</v>
      </c>
      <c r="E103" s="17" t="s">
        <v>184</v>
      </c>
      <c r="F103" s="17" t="s">
        <v>184</v>
      </c>
      <c r="G103" s="17" t="s">
        <v>184</v>
      </c>
      <c r="H103" s="17" t="s">
        <v>184</v>
      </c>
      <c r="I103" s="17" t="s">
        <v>184</v>
      </c>
      <c r="J103" s="17" t="s">
        <v>184</v>
      </c>
      <c r="K103" s="17" t="s">
        <v>184</v>
      </c>
      <c r="L103" s="17" t="s">
        <v>184</v>
      </c>
      <c r="M103" s="17" t="s">
        <v>184</v>
      </c>
      <c r="N103" s="17" t="s">
        <v>184</v>
      </c>
      <c r="O103" s="17" t="s">
        <v>184</v>
      </c>
      <c r="P103" s="17" t="s">
        <v>184</v>
      </c>
    </row>
    <row r="104" spans="1:16" x14ac:dyDescent="0.2">
      <c r="A104" s="88">
        <v>1</v>
      </c>
      <c r="B104" s="86" t="s">
        <v>285</v>
      </c>
      <c r="C104" s="88">
        <v>2</v>
      </c>
      <c r="D104" s="83">
        <f t="shared" ref="D104:D115" si="6">SUM(E104:P104)/C104</f>
        <v>1</v>
      </c>
      <c r="E104" s="12"/>
      <c r="F104" s="12"/>
      <c r="G104" s="12">
        <v>2</v>
      </c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1:16" x14ac:dyDescent="0.2">
      <c r="A105" s="87">
        <v>2</v>
      </c>
      <c r="B105" s="86" t="s">
        <v>286</v>
      </c>
      <c r="C105" s="87">
        <v>1</v>
      </c>
      <c r="D105" s="83">
        <f t="shared" si="6"/>
        <v>1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>
        <v>1</v>
      </c>
    </row>
    <row r="106" spans="1:16" x14ac:dyDescent="0.2">
      <c r="A106" s="88">
        <v>3</v>
      </c>
      <c r="B106" s="86" t="s">
        <v>287</v>
      </c>
      <c r="C106" s="87">
        <v>1</v>
      </c>
      <c r="D106" s="83">
        <f t="shared" si="6"/>
        <v>1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>
        <v>1</v>
      </c>
    </row>
    <row r="107" spans="1:16" x14ac:dyDescent="0.2">
      <c r="A107" s="87">
        <v>4</v>
      </c>
      <c r="B107" s="86" t="s">
        <v>288</v>
      </c>
      <c r="C107" s="87">
        <v>1</v>
      </c>
      <c r="D107" s="83">
        <f t="shared" si="6"/>
        <v>1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>
        <v>1</v>
      </c>
    </row>
    <row r="108" spans="1:16" x14ac:dyDescent="0.2">
      <c r="A108" s="88">
        <v>5</v>
      </c>
      <c r="B108" s="86" t="s">
        <v>289</v>
      </c>
      <c r="C108" s="87">
        <v>1</v>
      </c>
      <c r="D108" s="83">
        <f t="shared" si="6"/>
        <v>1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>
        <v>1</v>
      </c>
    </row>
    <row r="109" spans="1:16" x14ac:dyDescent="0.2">
      <c r="A109" s="87">
        <v>6</v>
      </c>
      <c r="B109" s="86" t="s">
        <v>290</v>
      </c>
      <c r="C109" s="87">
        <v>1</v>
      </c>
      <c r="D109" s="83">
        <f t="shared" si="6"/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>
        <v>1</v>
      </c>
    </row>
    <row r="110" spans="1:16" x14ac:dyDescent="0.2">
      <c r="A110" s="88">
        <v>7</v>
      </c>
      <c r="B110" s="86" t="s">
        <v>291</v>
      </c>
      <c r="C110" s="87">
        <v>1</v>
      </c>
      <c r="D110" s="83">
        <f t="shared" si="6"/>
        <v>1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</row>
    <row r="111" spans="1:16" x14ac:dyDescent="0.2">
      <c r="A111" s="87">
        <v>8</v>
      </c>
      <c r="B111" s="86" t="s">
        <v>292</v>
      </c>
      <c r="C111" s="87">
        <v>1</v>
      </c>
      <c r="D111" s="83">
        <f t="shared" si="6"/>
        <v>1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>
        <v>1</v>
      </c>
    </row>
    <row r="112" spans="1:16" x14ac:dyDescent="0.2">
      <c r="A112" s="88">
        <v>9</v>
      </c>
      <c r="B112" s="86" t="s">
        <v>293</v>
      </c>
      <c r="C112" s="89">
        <v>1</v>
      </c>
      <c r="D112" s="83">
        <f t="shared" si="6"/>
        <v>0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1:16" x14ac:dyDescent="0.2">
      <c r="A113" s="87">
        <v>10</v>
      </c>
      <c r="B113" s="86" t="s">
        <v>294</v>
      </c>
      <c r="C113" s="87">
        <v>1</v>
      </c>
      <c r="D113" s="83">
        <f t="shared" si="6"/>
        <v>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>
        <v>1</v>
      </c>
    </row>
    <row r="114" spans="1:16" x14ac:dyDescent="0.2">
      <c r="A114" s="88">
        <v>11</v>
      </c>
      <c r="B114" s="86" t="s">
        <v>295</v>
      </c>
      <c r="C114" s="87">
        <v>1</v>
      </c>
      <c r="D114" s="83">
        <f t="shared" si="6"/>
        <v>1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>
        <v>1</v>
      </c>
    </row>
    <row r="115" spans="1:16" x14ac:dyDescent="0.2">
      <c r="A115" s="87">
        <v>12</v>
      </c>
      <c r="B115" s="86" t="s">
        <v>296</v>
      </c>
      <c r="C115" s="87">
        <v>1</v>
      </c>
      <c r="D115" s="83">
        <f t="shared" si="6"/>
        <v>1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1</v>
      </c>
    </row>
    <row r="116" spans="1:16" s="6" customFormat="1" x14ac:dyDescent="0.25">
      <c r="A116" s="14"/>
      <c r="B116" s="15" t="s">
        <v>134</v>
      </c>
      <c r="C116" s="16" t="s">
        <v>173</v>
      </c>
      <c r="D116" s="15" t="s">
        <v>158</v>
      </c>
      <c r="E116" s="17" t="s">
        <v>184</v>
      </c>
      <c r="F116" s="17" t="s">
        <v>184</v>
      </c>
      <c r="G116" s="17" t="s">
        <v>184</v>
      </c>
      <c r="H116" s="17" t="s">
        <v>184</v>
      </c>
      <c r="I116" s="17" t="s">
        <v>184</v>
      </c>
      <c r="J116" s="17" t="s">
        <v>184</v>
      </c>
      <c r="K116" s="17" t="s">
        <v>184</v>
      </c>
      <c r="L116" s="17" t="s">
        <v>184</v>
      </c>
      <c r="M116" s="17" t="s">
        <v>184</v>
      </c>
      <c r="N116" s="17" t="s">
        <v>184</v>
      </c>
      <c r="O116" s="17" t="s">
        <v>184</v>
      </c>
      <c r="P116" s="17" t="s">
        <v>184</v>
      </c>
    </row>
    <row r="117" spans="1:16" x14ac:dyDescent="0.2">
      <c r="A117" s="90">
        <v>1</v>
      </c>
      <c r="B117" s="91" t="s">
        <v>156</v>
      </c>
      <c r="C117" s="87">
        <v>27</v>
      </c>
      <c r="D117" s="83">
        <f>SUM(E117:P117)/C117</f>
        <v>1</v>
      </c>
      <c r="E117" s="12">
        <v>27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x14ac:dyDescent="0.2">
      <c r="A118" s="90">
        <v>2</v>
      </c>
      <c r="B118" s="91" t="s">
        <v>136</v>
      </c>
      <c r="C118" s="87">
        <v>1800</v>
      </c>
      <c r="D118" s="83">
        <f t="shared" ref="D118:D141" si="7">SUM(E118:P118)/C118</f>
        <v>1</v>
      </c>
      <c r="E118" s="12"/>
      <c r="F118" s="12">
        <v>400</v>
      </c>
      <c r="G118" s="12">
        <v>311</v>
      </c>
      <c r="H118" s="12">
        <v>270</v>
      </c>
      <c r="I118" s="12">
        <v>193</v>
      </c>
      <c r="J118" s="12">
        <v>174</v>
      </c>
      <c r="K118" s="12">
        <v>270</v>
      </c>
      <c r="L118" s="12">
        <v>169</v>
      </c>
      <c r="M118" s="12">
        <v>13</v>
      </c>
      <c r="N118" s="12"/>
      <c r="O118" s="12"/>
      <c r="P118" s="12"/>
    </row>
    <row r="119" spans="1:16" x14ac:dyDescent="0.2">
      <c r="A119" s="90">
        <v>3</v>
      </c>
      <c r="B119" s="91" t="s">
        <v>137</v>
      </c>
      <c r="C119" s="87">
        <v>14400</v>
      </c>
      <c r="D119" s="83">
        <f t="shared" si="7"/>
        <v>0.97326388888888893</v>
      </c>
      <c r="E119" s="12"/>
      <c r="F119" s="12">
        <v>832</v>
      </c>
      <c r="G119" s="12">
        <v>992</v>
      </c>
      <c r="H119" s="12">
        <v>1356</v>
      </c>
      <c r="I119" s="12">
        <v>1480</v>
      </c>
      <c r="J119" s="12">
        <v>1537</v>
      </c>
      <c r="K119" s="12">
        <v>1554</v>
      </c>
      <c r="L119" s="12">
        <v>1571</v>
      </c>
      <c r="M119" s="12">
        <v>1526</v>
      </c>
      <c r="N119" s="12">
        <v>1305</v>
      </c>
      <c r="O119" s="12">
        <v>1216</v>
      </c>
      <c r="P119" s="12">
        <v>646</v>
      </c>
    </row>
    <row r="120" spans="1:16" x14ac:dyDescent="0.2">
      <c r="A120" s="90">
        <v>4</v>
      </c>
      <c r="B120" s="91" t="s">
        <v>157</v>
      </c>
      <c r="C120" s="87">
        <v>72</v>
      </c>
      <c r="D120" s="83">
        <f t="shared" si="7"/>
        <v>1</v>
      </c>
      <c r="E120" s="12"/>
      <c r="F120" s="12"/>
      <c r="G120" s="12">
        <v>72</v>
      </c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1:16" x14ac:dyDescent="0.2">
      <c r="A121" s="90">
        <v>5</v>
      </c>
      <c r="B121" s="91" t="s">
        <v>138</v>
      </c>
      <c r="C121" s="87">
        <v>36</v>
      </c>
      <c r="D121" s="83">
        <f t="shared" si="7"/>
        <v>0.97222222222222221</v>
      </c>
      <c r="E121" s="12"/>
      <c r="F121" s="12"/>
      <c r="G121" s="12"/>
      <c r="H121" s="12">
        <v>35</v>
      </c>
      <c r="I121" s="12"/>
      <c r="J121" s="12"/>
      <c r="K121" s="12"/>
      <c r="L121" s="12"/>
      <c r="M121" s="12"/>
      <c r="N121" s="12"/>
      <c r="O121" s="12"/>
      <c r="P121" s="12"/>
    </row>
    <row r="122" spans="1:16" x14ac:dyDescent="0.2">
      <c r="A122" s="90">
        <v>6</v>
      </c>
      <c r="B122" s="91" t="s">
        <v>297</v>
      </c>
      <c r="C122" s="87">
        <v>36</v>
      </c>
      <c r="D122" s="83">
        <f t="shared" si="7"/>
        <v>1</v>
      </c>
      <c r="E122" s="12"/>
      <c r="F122" s="12"/>
      <c r="G122" s="12">
        <v>10</v>
      </c>
      <c r="H122" s="12">
        <v>24</v>
      </c>
      <c r="I122" s="12">
        <v>2</v>
      </c>
      <c r="J122" s="12"/>
      <c r="K122" s="12"/>
      <c r="L122" s="12"/>
      <c r="M122" s="12"/>
      <c r="N122" s="12"/>
      <c r="O122" s="12"/>
      <c r="P122" s="12"/>
    </row>
    <row r="123" spans="1:16" x14ac:dyDescent="0.2">
      <c r="A123" s="90">
        <v>7</v>
      </c>
      <c r="B123" s="91" t="s">
        <v>139</v>
      </c>
      <c r="C123" s="87">
        <v>576</v>
      </c>
      <c r="D123" s="83">
        <f t="shared" si="7"/>
        <v>0.99305555555555558</v>
      </c>
      <c r="E123" s="12"/>
      <c r="F123" s="12"/>
      <c r="G123" s="12">
        <v>71</v>
      </c>
      <c r="H123" s="12">
        <v>3</v>
      </c>
      <c r="I123" s="12">
        <v>78</v>
      </c>
      <c r="J123" s="12">
        <v>69</v>
      </c>
      <c r="K123" s="12">
        <v>67</v>
      </c>
      <c r="L123" s="12">
        <v>69</v>
      </c>
      <c r="M123" s="12">
        <v>70</v>
      </c>
      <c r="N123" s="12">
        <v>80</v>
      </c>
      <c r="O123" s="12">
        <v>63</v>
      </c>
      <c r="P123" s="12">
        <v>2</v>
      </c>
    </row>
    <row r="124" spans="1:16" x14ac:dyDescent="0.2">
      <c r="A124" s="90">
        <v>8</v>
      </c>
      <c r="B124" s="91" t="s">
        <v>140</v>
      </c>
      <c r="C124" s="87">
        <v>1080</v>
      </c>
      <c r="D124" s="83">
        <f t="shared" si="7"/>
        <v>0.89444444444444449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914</v>
      </c>
      <c r="P124" s="12">
        <v>52</v>
      </c>
    </row>
    <row r="125" spans="1:16" x14ac:dyDescent="0.2">
      <c r="A125" s="90">
        <v>9</v>
      </c>
      <c r="B125" s="91" t="s">
        <v>141</v>
      </c>
      <c r="C125" s="87">
        <v>1620</v>
      </c>
      <c r="D125" s="83">
        <f t="shared" si="7"/>
        <v>0.98395061728395061</v>
      </c>
      <c r="E125" s="12"/>
      <c r="F125" s="12"/>
      <c r="G125" s="12"/>
      <c r="H125" s="12">
        <v>495</v>
      </c>
      <c r="I125" s="12"/>
      <c r="J125" s="12">
        <v>15</v>
      </c>
      <c r="K125" s="12">
        <v>684</v>
      </c>
      <c r="L125" s="12"/>
      <c r="M125" s="12"/>
      <c r="N125" s="12">
        <v>371</v>
      </c>
      <c r="O125" s="12">
        <v>29</v>
      </c>
      <c r="P125" s="12"/>
    </row>
    <row r="126" spans="1:16" x14ac:dyDescent="0.2">
      <c r="A126" s="90">
        <v>10</v>
      </c>
      <c r="B126" s="91" t="s">
        <v>298</v>
      </c>
      <c r="C126" s="87">
        <v>1620</v>
      </c>
      <c r="D126" s="83">
        <f t="shared" si="7"/>
        <v>0.91604938271604941</v>
      </c>
      <c r="E126" s="12"/>
      <c r="F126" s="12"/>
      <c r="G126" s="12">
        <v>94</v>
      </c>
      <c r="H126" s="12">
        <v>348</v>
      </c>
      <c r="I126" s="12">
        <v>30</v>
      </c>
      <c r="J126" s="12"/>
      <c r="K126" s="12"/>
      <c r="L126" s="12">
        <v>343</v>
      </c>
      <c r="M126" s="12">
        <v>177</v>
      </c>
      <c r="N126" s="12">
        <v>61</v>
      </c>
      <c r="O126" s="12">
        <v>417</v>
      </c>
      <c r="P126" s="12">
        <v>14</v>
      </c>
    </row>
    <row r="127" spans="1:16" x14ac:dyDescent="0.2">
      <c r="A127" s="90">
        <v>11</v>
      </c>
      <c r="B127" s="91" t="s">
        <v>299</v>
      </c>
      <c r="C127" s="87">
        <v>216</v>
      </c>
      <c r="D127" s="83">
        <f t="shared" si="7"/>
        <v>0.9907407407407407</v>
      </c>
      <c r="E127" s="12"/>
      <c r="F127" s="12"/>
      <c r="G127" s="12">
        <v>10</v>
      </c>
      <c r="H127" s="12">
        <v>59</v>
      </c>
      <c r="I127" s="12">
        <v>2</v>
      </c>
      <c r="J127" s="12">
        <v>1</v>
      </c>
      <c r="K127" s="12">
        <v>44</v>
      </c>
      <c r="L127" s="12">
        <v>27</v>
      </c>
      <c r="M127" s="12">
        <v>10</v>
      </c>
      <c r="N127" s="12">
        <v>29</v>
      </c>
      <c r="O127" s="12">
        <v>31</v>
      </c>
      <c r="P127" s="12">
        <v>1</v>
      </c>
    </row>
    <row r="128" spans="1:16" x14ac:dyDescent="0.2">
      <c r="A128" s="90">
        <v>12</v>
      </c>
      <c r="B128" s="91" t="s">
        <v>300</v>
      </c>
      <c r="C128" s="87">
        <v>18</v>
      </c>
      <c r="D128" s="83">
        <f t="shared" si="7"/>
        <v>1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>
        <v>18</v>
      </c>
    </row>
    <row r="129" spans="1:16" x14ac:dyDescent="0.2">
      <c r="A129" s="90">
        <v>13</v>
      </c>
      <c r="B129" s="91" t="s">
        <v>301</v>
      </c>
      <c r="C129" s="87">
        <v>270</v>
      </c>
      <c r="D129" s="83">
        <f t="shared" si="7"/>
        <v>0.94444444444444442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>
        <v>150</v>
      </c>
      <c r="P129" s="12">
        <v>105</v>
      </c>
    </row>
    <row r="130" spans="1:16" x14ac:dyDescent="0.2">
      <c r="A130" s="90">
        <v>14</v>
      </c>
      <c r="B130" s="91" t="s">
        <v>302</v>
      </c>
      <c r="C130" s="87">
        <v>3</v>
      </c>
      <c r="D130" s="83">
        <f t="shared" si="7"/>
        <v>3.3333333333333335</v>
      </c>
      <c r="E130" s="12"/>
      <c r="F130" s="12"/>
      <c r="G130" s="12"/>
      <c r="H130" s="12"/>
      <c r="I130" s="12"/>
      <c r="J130" s="12"/>
      <c r="K130" s="12">
        <v>0</v>
      </c>
      <c r="L130" s="12"/>
      <c r="M130" s="12"/>
      <c r="N130" s="12"/>
      <c r="O130" s="12">
        <v>5</v>
      </c>
      <c r="P130" s="12">
        <v>5</v>
      </c>
    </row>
    <row r="131" spans="1:16" x14ac:dyDescent="0.2">
      <c r="A131" s="90">
        <v>15</v>
      </c>
      <c r="B131" s="91" t="s">
        <v>303</v>
      </c>
      <c r="C131" s="87">
        <v>3</v>
      </c>
      <c r="D131" s="83">
        <f t="shared" si="7"/>
        <v>1</v>
      </c>
      <c r="E131" s="12"/>
      <c r="F131" s="12"/>
      <c r="G131" s="12"/>
      <c r="H131" s="12">
        <v>2</v>
      </c>
      <c r="I131" s="12">
        <v>1</v>
      </c>
      <c r="J131" s="12"/>
      <c r="K131" s="12"/>
      <c r="L131" s="12"/>
      <c r="M131" s="12"/>
      <c r="N131" s="12"/>
      <c r="O131" s="12"/>
      <c r="P131" s="12"/>
    </row>
    <row r="132" spans="1:16" x14ac:dyDescent="0.2">
      <c r="A132" s="90">
        <v>16</v>
      </c>
      <c r="B132" s="91" t="s">
        <v>304</v>
      </c>
      <c r="C132" s="87">
        <v>9</v>
      </c>
      <c r="D132" s="83">
        <f t="shared" si="7"/>
        <v>0.88888888888888884</v>
      </c>
      <c r="E132" s="12"/>
      <c r="F132" s="12"/>
      <c r="G132" s="12"/>
      <c r="H132" s="12">
        <v>2</v>
      </c>
      <c r="I132" s="12"/>
      <c r="J132" s="12"/>
      <c r="K132" s="12">
        <v>1</v>
      </c>
      <c r="L132" s="12">
        <v>1</v>
      </c>
      <c r="M132" s="12"/>
      <c r="N132" s="12">
        <v>1</v>
      </c>
      <c r="O132" s="12">
        <v>2</v>
      </c>
      <c r="P132" s="12">
        <v>1</v>
      </c>
    </row>
    <row r="133" spans="1:16" x14ac:dyDescent="0.2">
      <c r="A133" s="90">
        <v>17</v>
      </c>
      <c r="B133" s="91" t="s">
        <v>305</v>
      </c>
      <c r="C133" s="87">
        <v>270</v>
      </c>
      <c r="D133" s="83">
        <f t="shared" si="7"/>
        <v>1.1888888888888889</v>
      </c>
      <c r="E133" s="12"/>
      <c r="F133" s="12"/>
      <c r="G133" s="12"/>
      <c r="H133" s="12">
        <v>89</v>
      </c>
      <c r="I133" s="12"/>
      <c r="J133" s="12"/>
      <c r="K133" s="12">
        <v>42</v>
      </c>
      <c r="L133" s="12">
        <v>45</v>
      </c>
      <c r="M133" s="12"/>
      <c r="N133" s="12">
        <v>40</v>
      </c>
      <c r="O133" s="12">
        <v>61</v>
      </c>
      <c r="P133" s="12">
        <v>44</v>
      </c>
    </row>
    <row r="134" spans="1:16" x14ac:dyDescent="0.2">
      <c r="A134" s="90">
        <v>18</v>
      </c>
      <c r="B134" s="91" t="s">
        <v>142</v>
      </c>
      <c r="C134" s="87">
        <v>500</v>
      </c>
      <c r="D134" s="83">
        <f t="shared" si="7"/>
        <v>1</v>
      </c>
      <c r="E134" s="12"/>
      <c r="F134" s="12"/>
      <c r="G134" s="12"/>
      <c r="H134" s="12"/>
      <c r="I134" s="12"/>
      <c r="J134" s="12">
        <v>500</v>
      </c>
      <c r="K134" s="12"/>
      <c r="L134" s="12"/>
      <c r="M134" s="12"/>
      <c r="N134" s="12"/>
      <c r="O134" s="12"/>
      <c r="P134" s="12"/>
    </row>
    <row r="135" spans="1:16" x14ac:dyDescent="0.2">
      <c r="A135" s="90">
        <v>19</v>
      </c>
      <c r="B135" s="91" t="s">
        <v>143</v>
      </c>
      <c r="C135" s="87">
        <v>1</v>
      </c>
      <c r="D135" s="83">
        <f t="shared" si="7"/>
        <v>1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>
        <v>1</v>
      </c>
    </row>
    <row r="136" spans="1:16" x14ac:dyDescent="0.2">
      <c r="A136" s="90">
        <v>20</v>
      </c>
      <c r="B136" s="91" t="s">
        <v>144</v>
      </c>
      <c r="C136" s="87">
        <v>2</v>
      </c>
      <c r="D136" s="83">
        <f t="shared" si="7"/>
        <v>1</v>
      </c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>
        <v>1</v>
      </c>
    </row>
    <row r="137" spans="1:16" x14ac:dyDescent="0.2">
      <c r="A137" s="90">
        <v>21</v>
      </c>
      <c r="B137" s="91" t="s">
        <v>306</v>
      </c>
      <c r="C137" s="92">
        <v>1</v>
      </c>
      <c r="D137" s="93">
        <f t="shared" si="7"/>
        <v>1</v>
      </c>
      <c r="E137" s="39"/>
      <c r="F137" s="39">
        <v>1</v>
      </c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1:16" x14ac:dyDescent="0.2">
      <c r="A138" s="90">
        <v>22</v>
      </c>
      <c r="B138" s="91" t="s">
        <v>307</v>
      </c>
      <c r="C138" s="90">
        <v>1</v>
      </c>
      <c r="D138" s="93">
        <f t="shared" si="7"/>
        <v>1</v>
      </c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>
        <v>1</v>
      </c>
    </row>
    <row r="139" spans="1:16" x14ac:dyDescent="0.2">
      <c r="A139" s="90">
        <v>23</v>
      </c>
      <c r="B139" s="91" t="s">
        <v>145</v>
      </c>
      <c r="C139" s="90">
        <v>1</v>
      </c>
      <c r="D139" s="93">
        <f t="shared" si="7"/>
        <v>1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>
        <v>1</v>
      </c>
    </row>
    <row r="140" spans="1:16" x14ac:dyDescent="0.2">
      <c r="A140" s="90">
        <v>24</v>
      </c>
      <c r="B140" s="91" t="s">
        <v>146</v>
      </c>
      <c r="C140" s="90">
        <v>2</v>
      </c>
      <c r="D140" s="93">
        <f t="shared" si="7"/>
        <v>1</v>
      </c>
      <c r="E140" s="46"/>
      <c r="F140" s="46"/>
      <c r="G140" s="46"/>
      <c r="H140" s="46"/>
      <c r="I140" s="46"/>
      <c r="J140" s="46">
        <v>1</v>
      </c>
      <c r="K140" s="46"/>
      <c r="L140" s="46"/>
      <c r="M140" s="46"/>
      <c r="N140" s="46"/>
      <c r="O140" s="46"/>
      <c r="P140" s="46">
        <v>1</v>
      </c>
    </row>
    <row r="141" spans="1:16" x14ac:dyDescent="0.2">
      <c r="A141" s="90">
        <v>25</v>
      </c>
      <c r="B141" s="91" t="s">
        <v>133</v>
      </c>
      <c r="C141" s="90">
        <v>3</v>
      </c>
      <c r="D141" s="93">
        <f t="shared" si="7"/>
        <v>1</v>
      </c>
      <c r="E141" s="46"/>
      <c r="F141" s="46"/>
      <c r="G141" s="46"/>
      <c r="H141" s="46"/>
      <c r="I141" s="46"/>
      <c r="J141" s="46">
        <v>1</v>
      </c>
      <c r="K141" s="46"/>
      <c r="L141" s="46"/>
      <c r="M141" s="46"/>
      <c r="N141" s="46"/>
      <c r="O141" s="46"/>
      <c r="P141" s="46">
        <v>2</v>
      </c>
    </row>
    <row r="142" spans="1:16" s="6" customFormat="1" x14ac:dyDescent="0.25">
      <c r="A142" s="34"/>
      <c r="B142" s="35" t="s">
        <v>149</v>
      </c>
      <c r="C142" s="36" t="s">
        <v>173</v>
      </c>
      <c r="D142" s="36" t="s">
        <v>158</v>
      </c>
      <c r="E142" s="37" t="s">
        <v>184</v>
      </c>
      <c r="F142" s="37" t="s">
        <v>183</v>
      </c>
      <c r="G142" s="37" t="s">
        <v>183</v>
      </c>
      <c r="H142" s="37" t="s">
        <v>183</v>
      </c>
      <c r="I142" s="37" t="s">
        <v>183</v>
      </c>
      <c r="J142" s="37" t="s">
        <v>183</v>
      </c>
      <c r="K142" s="37" t="s">
        <v>183</v>
      </c>
      <c r="L142" s="37" t="s">
        <v>183</v>
      </c>
      <c r="M142" s="37" t="s">
        <v>183</v>
      </c>
      <c r="N142" s="37" t="s">
        <v>183</v>
      </c>
      <c r="O142" s="37" t="s">
        <v>183</v>
      </c>
      <c r="P142" s="37" t="s">
        <v>183</v>
      </c>
    </row>
    <row r="143" spans="1:16" x14ac:dyDescent="0.2">
      <c r="A143" s="87">
        <v>1</v>
      </c>
      <c r="B143" s="86" t="s">
        <v>308</v>
      </c>
      <c r="C143" s="87">
        <v>1</v>
      </c>
      <c r="D143" s="83">
        <f>SUM(E143:P143)/C143</f>
        <v>1</v>
      </c>
      <c r="E143" s="12">
        <v>1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1:16" x14ac:dyDescent="0.2">
      <c r="A144" s="87">
        <v>2</v>
      </c>
      <c r="B144" s="86" t="s">
        <v>309</v>
      </c>
      <c r="C144" s="87">
        <v>1</v>
      </c>
      <c r="D144" s="83">
        <f t="shared" ref="D144:D158" si="8">SUM(E144:P144)/C144</f>
        <v>1</v>
      </c>
      <c r="E144" s="12"/>
      <c r="F144" s="12"/>
      <c r="G144" s="12">
        <v>1</v>
      </c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1:16" x14ac:dyDescent="0.2">
      <c r="A145" s="87">
        <v>3</v>
      </c>
      <c r="B145" s="86" t="s">
        <v>310</v>
      </c>
      <c r="C145" s="87">
        <v>1</v>
      </c>
      <c r="D145" s="83">
        <f t="shared" si="8"/>
        <v>1</v>
      </c>
      <c r="E145" s="12"/>
      <c r="F145" s="12"/>
      <c r="G145" s="12"/>
      <c r="H145" s="12"/>
      <c r="I145" s="12">
        <v>1</v>
      </c>
      <c r="J145" s="12"/>
      <c r="K145" s="12"/>
      <c r="L145" s="12"/>
      <c r="M145" s="12"/>
      <c r="N145" s="12"/>
      <c r="O145" s="12"/>
      <c r="P145" s="12"/>
    </row>
    <row r="146" spans="1:16" x14ac:dyDescent="0.2">
      <c r="A146" s="87">
        <v>4</v>
      </c>
      <c r="B146" s="86" t="s">
        <v>311</v>
      </c>
      <c r="C146" s="87">
        <v>1</v>
      </c>
      <c r="D146" s="83">
        <f t="shared" si="8"/>
        <v>1</v>
      </c>
      <c r="E146" s="12"/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1:16" x14ac:dyDescent="0.2">
      <c r="A147" s="87">
        <v>5</v>
      </c>
      <c r="B147" s="86" t="s">
        <v>312</v>
      </c>
      <c r="C147" s="87">
        <v>2000</v>
      </c>
      <c r="D147" s="83">
        <f t="shared" si="8"/>
        <v>1.0375000000000001</v>
      </c>
      <c r="E147" s="12"/>
      <c r="F147" s="12"/>
      <c r="G147" s="12"/>
      <c r="H147" s="12"/>
      <c r="I147" s="12"/>
      <c r="J147" s="12">
        <v>1044</v>
      </c>
      <c r="K147" s="12"/>
      <c r="L147" s="12"/>
      <c r="M147" s="12"/>
      <c r="N147" s="12"/>
      <c r="O147" s="12"/>
      <c r="P147" s="12">
        <v>1031</v>
      </c>
    </row>
    <row r="148" spans="1:16" x14ac:dyDescent="0.2">
      <c r="A148" s="87">
        <v>6</v>
      </c>
      <c r="B148" s="86" t="s">
        <v>313</v>
      </c>
      <c r="C148" s="87">
        <v>4</v>
      </c>
      <c r="D148" s="83">
        <f t="shared" si="8"/>
        <v>1</v>
      </c>
      <c r="E148" s="12"/>
      <c r="F148" s="12"/>
      <c r="G148" s="12"/>
      <c r="H148" s="12">
        <v>1</v>
      </c>
      <c r="I148" s="12"/>
      <c r="J148" s="12"/>
      <c r="K148" s="12">
        <v>1</v>
      </c>
      <c r="L148" s="12"/>
      <c r="M148" s="12"/>
      <c r="N148" s="12">
        <v>1</v>
      </c>
      <c r="O148" s="12"/>
      <c r="P148" s="12">
        <v>1</v>
      </c>
    </row>
    <row r="149" spans="1:16" x14ac:dyDescent="0.2">
      <c r="A149" s="87">
        <v>7</v>
      </c>
      <c r="B149" s="86" t="s">
        <v>314</v>
      </c>
      <c r="C149" s="87">
        <v>4</v>
      </c>
      <c r="D149" s="83">
        <f t="shared" si="8"/>
        <v>1</v>
      </c>
      <c r="E149" s="12"/>
      <c r="F149" s="12"/>
      <c r="G149" s="12"/>
      <c r="H149" s="12">
        <v>1</v>
      </c>
      <c r="I149" s="12"/>
      <c r="J149" s="12"/>
      <c r="K149" s="12">
        <v>1</v>
      </c>
      <c r="L149" s="12"/>
      <c r="M149" s="12"/>
      <c r="N149" s="12">
        <v>1</v>
      </c>
      <c r="O149" s="12"/>
      <c r="P149" s="12">
        <v>1</v>
      </c>
    </row>
    <row r="150" spans="1:16" x14ac:dyDescent="0.2">
      <c r="A150" s="87">
        <v>8</v>
      </c>
      <c r="B150" s="86" t="s">
        <v>315</v>
      </c>
      <c r="C150" s="94">
        <v>1</v>
      </c>
      <c r="D150" s="83">
        <f t="shared" si="8"/>
        <v>0.81</v>
      </c>
      <c r="E150" s="12"/>
      <c r="F150" s="12"/>
      <c r="G150" s="12"/>
      <c r="H150" s="12"/>
      <c r="I150" s="12"/>
      <c r="J150" s="12">
        <v>0.56000000000000005</v>
      </c>
      <c r="K150" s="12"/>
      <c r="L150" s="12"/>
      <c r="M150" s="12"/>
      <c r="N150" s="12"/>
      <c r="O150" s="12"/>
      <c r="P150" s="12">
        <v>0.25</v>
      </c>
    </row>
    <row r="151" spans="1:16" x14ac:dyDescent="0.2">
      <c r="A151" s="87">
        <v>9</v>
      </c>
      <c r="B151" s="86" t="s">
        <v>316</v>
      </c>
      <c r="C151" s="95">
        <v>0.98</v>
      </c>
      <c r="D151" s="83">
        <f t="shared" si="8"/>
        <v>1.9387755102040816</v>
      </c>
      <c r="E151" s="12"/>
      <c r="F151" s="12"/>
      <c r="G151" s="12"/>
      <c r="H151" s="12"/>
      <c r="I151" s="12"/>
      <c r="J151" s="12">
        <v>0.95</v>
      </c>
      <c r="K151" s="12"/>
      <c r="L151" s="12"/>
      <c r="M151" s="12"/>
      <c r="N151" s="12"/>
      <c r="O151" s="12"/>
      <c r="P151" s="12">
        <v>0.95</v>
      </c>
    </row>
    <row r="152" spans="1:16" x14ac:dyDescent="0.2">
      <c r="A152" s="87">
        <v>10</v>
      </c>
      <c r="B152" s="96" t="s">
        <v>317</v>
      </c>
      <c r="C152" s="92">
        <v>2</v>
      </c>
      <c r="D152" s="83">
        <f t="shared" si="8"/>
        <v>1</v>
      </c>
      <c r="E152" s="39"/>
      <c r="F152" s="39"/>
      <c r="G152" s="39"/>
      <c r="H152" s="39"/>
      <c r="I152" s="39"/>
      <c r="J152" s="39">
        <v>1</v>
      </c>
      <c r="K152" s="39"/>
      <c r="L152" s="39"/>
      <c r="M152" s="39"/>
      <c r="N152" s="39"/>
      <c r="O152" s="39"/>
      <c r="P152" s="39">
        <v>1</v>
      </c>
    </row>
    <row r="153" spans="1:16" x14ac:dyDescent="0.2">
      <c r="A153" s="87">
        <v>11</v>
      </c>
      <c r="B153" s="81" t="s">
        <v>318</v>
      </c>
      <c r="C153" s="97">
        <v>1</v>
      </c>
      <c r="D153" s="83">
        <f t="shared" si="8"/>
        <v>11.02</v>
      </c>
      <c r="E153" s="4"/>
      <c r="F153" s="106">
        <v>1</v>
      </c>
      <c r="G153" s="4">
        <v>1</v>
      </c>
      <c r="H153" s="4">
        <v>1</v>
      </c>
      <c r="I153" s="4">
        <v>0.62</v>
      </c>
      <c r="J153" s="4">
        <v>1.4</v>
      </c>
      <c r="K153" s="106">
        <v>1</v>
      </c>
      <c r="L153" s="4">
        <v>1</v>
      </c>
      <c r="M153" s="4">
        <v>1</v>
      </c>
      <c r="N153" s="106">
        <v>1</v>
      </c>
      <c r="O153" s="106">
        <v>1</v>
      </c>
      <c r="P153" s="4">
        <v>1</v>
      </c>
    </row>
    <row r="154" spans="1:16" x14ac:dyDescent="0.2">
      <c r="A154" s="87">
        <v>12</v>
      </c>
      <c r="B154" s="81" t="s">
        <v>319</v>
      </c>
      <c r="C154" s="82">
        <v>11</v>
      </c>
      <c r="D154" s="83">
        <f t="shared" si="8"/>
        <v>1</v>
      </c>
      <c r="E154" s="4"/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</row>
    <row r="155" spans="1:16" x14ac:dyDescent="0.2">
      <c r="A155" s="87">
        <v>13</v>
      </c>
      <c r="B155" s="81" t="s">
        <v>320</v>
      </c>
      <c r="C155" s="98">
        <v>13694112651</v>
      </c>
      <c r="D155" s="83">
        <f t="shared" si="8"/>
        <v>0.73156076200880671</v>
      </c>
      <c r="E155" s="80">
        <v>1077542251</v>
      </c>
      <c r="F155" s="80">
        <v>932438468</v>
      </c>
      <c r="G155" s="80">
        <v>747228682</v>
      </c>
      <c r="H155" s="80">
        <v>877311390</v>
      </c>
      <c r="I155" s="80">
        <v>866487618</v>
      </c>
      <c r="J155" s="80">
        <v>745649931</v>
      </c>
      <c r="K155" s="80">
        <v>606050395</v>
      </c>
      <c r="L155" s="80">
        <v>818211850</v>
      </c>
      <c r="M155" s="80">
        <v>814163678</v>
      </c>
      <c r="N155" s="80">
        <v>928950555</v>
      </c>
      <c r="O155" s="80">
        <v>855414998</v>
      </c>
      <c r="P155" s="80">
        <v>748625670</v>
      </c>
    </row>
    <row r="156" spans="1:16" x14ac:dyDescent="0.2">
      <c r="A156" s="87">
        <v>14</v>
      </c>
      <c r="B156" s="81" t="s">
        <v>321</v>
      </c>
      <c r="C156" s="98">
        <v>365088276</v>
      </c>
      <c r="D156" s="83">
        <f t="shared" si="8"/>
        <v>2.482634761462458</v>
      </c>
      <c r="E156" s="80">
        <v>36941258</v>
      </c>
      <c r="F156" s="80">
        <v>19155321</v>
      </c>
      <c r="G156" s="80">
        <v>27070566</v>
      </c>
      <c r="H156" s="80">
        <v>26934648</v>
      </c>
      <c r="I156" s="80">
        <v>44555921</v>
      </c>
      <c r="J156" s="80">
        <v>79143179</v>
      </c>
      <c r="K156" s="80">
        <v>114534226</v>
      </c>
      <c r="L156" s="80">
        <v>117621221</v>
      </c>
      <c r="M156" s="80">
        <v>143469075</v>
      </c>
      <c r="N156" s="80">
        <v>121890439</v>
      </c>
      <c r="O156" s="80">
        <v>55872421</v>
      </c>
      <c r="P156" s="80">
        <v>119192570</v>
      </c>
    </row>
    <row r="157" spans="1:16" x14ac:dyDescent="0.2">
      <c r="A157" s="87">
        <v>15</v>
      </c>
      <c r="B157" s="81" t="s">
        <v>322</v>
      </c>
      <c r="C157" s="98">
        <v>472940316</v>
      </c>
      <c r="D157" s="83">
        <f t="shared" si="8"/>
        <v>1.1474735788860089</v>
      </c>
      <c r="E157" s="80">
        <v>13892221</v>
      </c>
      <c r="F157" s="80">
        <v>11018269</v>
      </c>
      <c r="G157" s="80">
        <v>28039587</v>
      </c>
      <c r="H157" s="80">
        <v>27340309</v>
      </c>
      <c r="I157" s="80">
        <v>18549490</v>
      </c>
      <c r="J157" s="80">
        <v>36208721</v>
      </c>
      <c r="K157" s="80">
        <v>34563412</v>
      </c>
      <c r="L157" s="80">
        <v>91136824</v>
      </c>
      <c r="M157" s="80">
        <v>123430676</v>
      </c>
      <c r="N157" s="80">
        <v>44046581</v>
      </c>
      <c r="O157" s="80">
        <v>47482358</v>
      </c>
      <c r="P157" s="80">
        <v>66978069</v>
      </c>
    </row>
    <row r="158" spans="1:16" x14ac:dyDescent="0.2">
      <c r="A158" s="87">
        <v>16</v>
      </c>
      <c r="B158" s="81" t="s">
        <v>323</v>
      </c>
      <c r="C158" s="82">
        <v>4</v>
      </c>
      <c r="D158" s="83">
        <f t="shared" si="8"/>
        <v>1</v>
      </c>
      <c r="E158" s="4"/>
      <c r="F158" s="4"/>
      <c r="G158" s="4">
        <v>1</v>
      </c>
      <c r="H158" s="4"/>
      <c r="I158" s="4"/>
      <c r="J158" s="4">
        <v>1</v>
      </c>
      <c r="K158" s="4"/>
      <c r="L158" s="4"/>
      <c r="M158" s="4">
        <v>1</v>
      </c>
      <c r="N158" s="4"/>
      <c r="O158" s="4"/>
      <c r="P158" s="4">
        <v>1</v>
      </c>
    </row>
    <row r="164" spans="9:9" x14ac:dyDescent="0.25">
      <c r="I164" s="10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6875-41E1-4283-9DE3-A3B991170D72}">
  <sheetPr codeName="Hoja3"/>
  <dimension ref="C5:J17"/>
  <sheetViews>
    <sheetView zoomScale="110" zoomScaleNormal="110" workbookViewId="0">
      <selection activeCell="Z24" sqref="A24:Z32"/>
    </sheetView>
  </sheetViews>
  <sheetFormatPr baseColWidth="10" defaultRowHeight="15" x14ac:dyDescent="0.25"/>
  <cols>
    <col min="3" max="3" width="28.42578125" bestFit="1" customWidth="1"/>
    <col min="4" max="4" width="21.42578125" bestFit="1" customWidth="1"/>
    <col min="5" max="5" width="23.42578125" bestFit="1" customWidth="1"/>
    <col min="6" max="6" width="17.7109375" bestFit="1" customWidth="1"/>
    <col min="7" max="7" width="15.28515625" bestFit="1" customWidth="1"/>
    <col min="8" max="8" width="17.7109375" bestFit="1" customWidth="1"/>
    <col min="9" max="9" width="15.140625" customWidth="1"/>
    <col min="10" max="10" width="15.5703125" customWidth="1"/>
  </cols>
  <sheetData>
    <row r="5" spans="3:10" ht="15.75" thickBot="1" x14ac:dyDescent="0.3"/>
    <row r="6" spans="3:10" ht="32.25" thickBot="1" x14ac:dyDescent="0.3">
      <c r="C6" s="55" t="s">
        <v>174</v>
      </c>
      <c r="D6" s="56" t="s">
        <v>175</v>
      </c>
      <c r="E6" s="57" t="s">
        <v>176</v>
      </c>
      <c r="F6" s="57" t="s">
        <v>177</v>
      </c>
      <c r="G6" s="57" t="s">
        <v>159</v>
      </c>
      <c r="H6" s="57" t="s">
        <v>178</v>
      </c>
      <c r="I6" s="57" t="s">
        <v>179</v>
      </c>
      <c r="J6" s="58" t="s">
        <v>180</v>
      </c>
    </row>
    <row r="7" spans="3:10" ht="15.75" x14ac:dyDescent="0.25">
      <c r="C7" s="59">
        <v>2012001</v>
      </c>
      <c r="D7" s="60" t="s">
        <v>120</v>
      </c>
      <c r="E7" s="61">
        <v>1055342797</v>
      </c>
      <c r="F7" s="61">
        <v>878103692</v>
      </c>
      <c r="G7" s="62">
        <v>0.83205541791365445</v>
      </c>
      <c r="H7" s="61">
        <v>1055342797.0000001</v>
      </c>
      <c r="I7" s="63">
        <v>1.0000000000000002</v>
      </c>
      <c r="J7" s="64">
        <v>0.83205541791365434</v>
      </c>
    </row>
    <row r="8" spans="3:10" ht="15.75" x14ac:dyDescent="0.25">
      <c r="C8" s="65">
        <v>2020001</v>
      </c>
      <c r="D8" s="50" t="s">
        <v>3</v>
      </c>
      <c r="E8" s="18">
        <v>292874123</v>
      </c>
      <c r="F8" s="18">
        <v>279214505</v>
      </c>
      <c r="G8" s="19">
        <v>0.95336010617776568</v>
      </c>
      <c r="H8" s="18">
        <v>292874123</v>
      </c>
      <c r="I8" s="20">
        <v>1</v>
      </c>
      <c r="J8" s="66">
        <v>0.95336010617776568</v>
      </c>
    </row>
    <row r="9" spans="3:10" ht="15.75" x14ac:dyDescent="0.25">
      <c r="C9" s="65">
        <v>2007001</v>
      </c>
      <c r="D9" s="50" t="s">
        <v>324</v>
      </c>
      <c r="E9" s="18">
        <v>3015164382</v>
      </c>
      <c r="F9" s="18">
        <v>3337532684</v>
      </c>
      <c r="G9" s="19">
        <v>1.1069156640097242</v>
      </c>
      <c r="H9" s="18">
        <v>3015164382.3000002</v>
      </c>
      <c r="I9" s="20">
        <v>1.0000000000994971</v>
      </c>
      <c r="J9" s="66">
        <v>1.1069156638995894</v>
      </c>
    </row>
    <row r="10" spans="3:10" ht="15.75" x14ac:dyDescent="0.25">
      <c r="C10" s="65">
        <v>2005001</v>
      </c>
      <c r="D10" s="50" t="s">
        <v>125</v>
      </c>
      <c r="E10" s="18">
        <v>1043456201</v>
      </c>
      <c r="F10" s="18">
        <v>1016293612</v>
      </c>
      <c r="G10" s="19">
        <v>0.97396863522017629</v>
      </c>
      <c r="H10" s="18">
        <v>1043456201.4200003</v>
      </c>
      <c r="I10" s="20">
        <v>1.0000000004025089</v>
      </c>
      <c r="J10" s="66">
        <v>0.97396863482814533</v>
      </c>
    </row>
    <row r="11" spans="3:10" ht="15.75" x14ac:dyDescent="0.25">
      <c r="C11" s="65">
        <v>2022001</v>
      </c>
      <c r="D11" s="51" t="s">
        <v>126</v>
      </c>
      <c r="E11" s="21">
        <v>437883000</v>
      </c>
      <c r="F11" s="21">
        <v>353765188</v>
      </c>
      <c r="G11" s="19">
        <v>0.80789888623216699</v>
      </c>
      <c r="H11" s="21">
        <v>437883000</v>
      </c>
      <c r="I11" s="20">
        <v>1</v>
      </c>
      <c r="J11" s="66">
        <v>0.80789888623216699</v>
      </c>
    </row>
    <row r="12" spans="3:10" ht="15.75" x14ac:dyDescent="0.25">
      <c r="C12" s="65">
        <v>2021001</v>
      </c>
      <c r="D12" s="50" t="s">
        <v>129</v>
      </c>
      <c r="E12" s="18">
        <v>2985589220</v>
      </c>
      <c r="F12" s="18">
        <v>2839061045</v>
      </c>
      <c r="G12" s="19">
        <v>0.95092152195002899</v>
      </c>
      <c r="H12" s="18">
        <v>2985589220.4399996</v>
      </c>
      <c r="I12" s="20">
        <v>1.0000000001473746</v>
      </c>
      <c r="J12" s="66">
        <v>0.95092152180988743</v>
      </c>
    </row>
    <row r="13" spans="3:10" ht="15.75" x14ac:dyDescent="0.25">
      <c r="C13" s="65">
        <v>2014001</v>
      </c>
      <c r="D13" s="50" t="s">
        <v>132</v>
      </c>
      <c r="E13" s="18">
        <v>869036018</v>
      </c>
      <c r="F13" s="18">
        <v>782496360</v>
      </c>
      <c r="G13" s="19">
        <v>0.90041879023706928</v>
      </c>
      <c r="H13" s="18">
        <v>869036017.55999994</v>
      </c>
      <c r="I13" s="20">
        <v>0.99999999949369178</v>
      </c>
      <c r="J13" s="66">
        <v>0.90041879069295871</v>
      </c>
    </row>
    <row r="14" spans="3:10" ht="15.75" x14ac:dyDescent="0.25">
      <c r="C14" s="65">
        <v>2004001</v>
      </c>
      <c r="D14" s="50" t="s">
        <v>134</v>
      </c>
      <c r="E14" s="18">
        <v>3022644550</v>
      </c>
      <c r="F14" s="18">
        <v>2908963393</v>
      </c>
      <c r="G14" s="19">
        <v>0.96239016691525969</v>
      </c>
      <c r="H14" s="18">
        <v>3022644550.4200001</v>
      </c>
      <c r="I14" s="20">
        <v>1.0000000001389513</v>
      </c>
      <c r="J14" s="66">
        <v>0.96239016678153444</v>
      </c>
    </row>
    <row r="15" spans="3:10" ht="15.75" x14ac:dyDescent="0.25">
      <c r="C15" s="65">
        <v>2015001</v>
      </c>
      <c r="D15" s="50" t="s">
        <v>283</v>
      </c>
      <c r="E15" s="18">
        <v>450900000</v>
      </c>
      <c r="F15" s="18">
        <v>123659448</v>
      </c>
      <c r="G15" s="19">
        <v>0.27425027278775782</v>
      </c>
      <c r="H15" s="18">
        <v>450900000.00000006</v>
      </c>
      <c r="I15" s="20">
        <v>1.0000000000000002</v>
      </c>
      <c r="J15" s="66">
        <v>0.27425027278775777</v>
      </c>
    </row>
    <row r="16" spans="3:10" ht="16.5" thickBot="1" x14ac:dyDescent="0.3">
      <c r="C16" s="67">
        <v>2002001</v>
      </c>
      <c r="D16" s="68" t="s">
        <v>149</v>
      </c>
      <c r="E16" s="69">
        <v>2468066389</v>
      </c>
      <c r="F16" s="69">
        <v>2152045629</v>
      </c>
      <c r="G16" s="70">
        <v>0.87195613480719869</v>
      </c>
      <c r="H16" s="69">
        <v>2468066389</v>
      </c>
      <c r="I16" s="71">
        <v>1</v>
      </c>
      <c r="J16" s="72">
        <v>0.87195613480719869</v>
      </c>
    </row>
    <row r="17" spans="3:10" ht="16.5" thickBot="1" x14ac:dyDescent="0.3">
      <c r="C17" s="140" t="s">
        <v>182</v>
      </c>
      <c r="D17" s="141"/>
      <c r="E17" s="73">
        <f>SUM(E7:E16)</f>
        <v>15640956680</v>
      </c>
      <c r="F17" s="73">
        <f>SUM(F7:F16)</f>
        <v>14671135556</v>
      </c>
      <c r="G17" s="74">
        <f>+F17/E17</f>
        <v>0.93799476951175853</v>
      </c>
      <c r="H17" s="73">
        <f>SUM(H7:H16)</f>
        <v>15640956681.139999</v>
      </c>
      <c r="I17" s="75">
        <f>+H17/E17</f>
        <v>1.0000000000728855</v>
      </c>
      <c r="J17" s="76">
        <f>+G17/I17</f>
        <v>0.93799476944339233</v>
      </c>
    </row>
  </sheetData>
  <mergeCells count="1">
    <mergeCell ref="C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AD28-C357-4BCB-B5D0-445893A4DB42}">
  <sheetPr codeName="Hoja4"/>
  <dimension ref="A1:K18"/>
  <sheetViews>
    <sheetView topLeftCell="D1" workbookViewId="0">
      <selection activeCell="K4" sqref="K4"/>
    </sheetView>
  </sheetViews>
  <sheetFormatPr baseColWidth="10" defaultRowHeight="15" x14ac:dyDescent="0.25"/>
  <cols>
    <col min="11" max="11" width="114.5703125" bestFit="1" customWidth="1"/>
  </cols>
  <sheetData>
    <row r="1" spans="1:11" x14ac:dyDescent="0.25">
      <c r="A1" t="s">
        <v>1</v>
      </c>
      <c r="B1" t="s">
        <v>22</v>
      </c>
      <c r="C1" t="s">
        <v>2</v>
      </c>
      <c r="D1" t="s">
        <v>23</v>
      </c>
      <c r="E1" t="s">
        <v>3</v>
      </c>
      <c r="F1" t="s">
        <v>24</v>
      </c>
      <c r="G1" t="s">
        <v>4</v>
      </c>
      <c r="H1" t="s">
        <v>24</v>
      </c>
      <c r="I1" t="s">
        <v>7</v>
      </c>
      <c r="J1" t="s">
        <v>25</v>
      </c>
      <c r="K1" t="s">
        <v>6</v>
      </c>
    </row>
    <row r="2" spans="1:11" x14ac:dyDescent="0.25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</row>
    <row r="3" spans="1:11" x14ac:dyDescent="0.25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t="s">
        <v>45</v>
      </c>
      <c r="J3" t="s">
        <v>46</v>
      </c>
      <c r="K3" t="s">
        <v>47</v>
      </c>
    </row>
    <row r="4" spans="1:11" x14ac:dyDescent="0.25">
      <c r="A4" t="s">
        <v>48</v>
      </c>
      <c r="B4" t="s">
        <v>49</v>
      </c>
      <c r="C4" t="s">
        <v>50</v>
      </c>
      <c r="D4" t="s">
        <v>51</v>
      </c>
      <c r="E4" t="s">
        <v>52</v>
      </c>
      <c r="F4" t="s">
        <v>53</v>
      </c>
      <c r="G4" t="s">
        <v>54</v>
      </c>
      <c r="H4" t="s">
        <v>55</v>
      </c>
      <c r="I4" t="s">
        <v>150</v>
      </c>
      <c r="J4" t="s">
        <v>56</v>
      </c>
      <c r="K4" t="s">
        <v>57</v>
      </c>
    </row>
    <row r="5" spans="1:11" x14ac:dyDescent="0.25">
      <c r="A5" t="s">
        <v>58</v>
      </c>
      <c r="B5" t="s">
        <v>59</v>
      </c>
      <c r="C5" t="s">
        <v>60</v>
      </c>
      <c r="D5" t="s">
        <v>61</v>
      </c>
      <c r="E5" t="s">
        <v>62</v>
      </c>
      <c r="F5" t="s">
        <v>63</v>
      </c>
      <c r="G5" t="s">
        <v>64</v>
      </c>
      <c r="H5" t="s">
        <v>65</v>
      </c>
      <c r="J5" t="s">
        <v>66</v>
      </c>
      <c r="K5" t="s">
        <v>67</v>
      </c>
    </row>
    <row r="6" spans="1:11" x14ac:dyDescent="0.25">
      <c r="A6" t="s">
        <v>68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  <c r="G6" t="s">
        <v>74</v>
      </c>
      <c r="H6" t="s">
        <v>75</v>
      </c>
      <c r="J6" t="s">
        <v>76</v>
      </c>
      <c r="K6" t="s">
        <v>77</v>
      </c>
    </row>
    <row r="7" spans="1:11" x14ac:dyDescent="0.25">
      <c r="A7" t="s">
        <v>78</v>
      </c>
      <c r="B7" t="s">
        <v>79</v>
      </c>
      <c r="E7" t="s">
        <v>80</v>
      </c>
      <c r="F7" t="s">
        <v>81</v>
      </c>
      <c r="G7" t="s">
        <v>82</v>
      </c>
      <c r="H7" t="s">
        <v>83</v>
      </c>
      <c r="J7" t="s">
        <v>84</v>
      </c>
    </row>
    <row r="8" spans="1:11" x14ac:dyDescent="0.25">
      <c r="A8" t="s">
        <v>85</v>
      </c>
      <c r="B8" t="s">
        <v>86</v>
      </c>
      <c r="G8" t="s">
        <v>87</v>
      </c>
      <c r="H8" t="s">
        <v>88</v>
      </c>
      <c r="J8" t="s">
        <v>89</v>
      </c>
    </row>
    <row r="9" spans="1:11" x14ac:dyDescent="0.25">
      <c r="A9" t="s">
        <v>90</v>
      </c>
      <c r="B9" t="s">
        <v>91</v>
      </c>
      <c r="G9" t="s">
        <v>92</v>
      </c>
      <c r="H9" t="s">
        <v>93</v>
      </c>
      <c r="J9" t="s">
        <v>94</v>
      </c>
    </row>
    <row r="10" spans="1:11" x14ac:dyDescent="0.25">
      <c r="A10" t="s">
        <v>95</v>
      </c>
      <c r="B10" t="s">
        <v>96</v>
      </c>
      <c r="J10" t="s">
        <v>77</v>
      </c>
    </row>
    <row r="11" spans="1:11" x14ac:dyDescent="0.25">
      <c r="A11" t="s">
        <v>97</v>
      </c>
      <c r="B11" t="s">
        <v>98</v>
      </c>
    </row>
    <row r="12" spans="1:11" x14ac:dyDescent="0.25">
      <c r="A12" t="s">
        <v>99</v>
      </c>
      <c r="B12" t="s">
        <v>100</v>
      </c>
    </row>
    <row r="13" spans="1:11" x14ac:dyDescent="0.25">
      <c r="A13" t="s">
        <v>101</v>
      </c>
      <c r="B13" t="s">
        <v>102</v>
      </c>
    </row>
    <row r="14" spans="1:11" x14ac:dyDescent="0.25">
      <c r="A14" t="s">
        <v>103</v>
      </c>
      <c r="B14" t="s">
        <v>104</v>
      </c>
    </row>
    <row r="15" spans="1:11" x14ac:dyDescent="0.25">
      <c r="A15" t="s">
        <v>105</v>
      </c>
      <c r="B15" t="s">
        <v>106</v>
      </c>
    </row>
    <row r="16" spans="1:11" x14ac:dyDescent="0.25">
      <c r="A16" t="s">
        <v>107</v>
      </c>
      <c r="B16" t="s">
        <v>108</v>
      </c>
    </row>
    <row r="17" spans="1:2" x14ac:dyDescent="0.25">
      <c r="A17" t="s">
        <v>109</v>
      </c>
      <c r="B17" t="s">
        <v>110</v>
      </c>
    </row>
    <row r="18" spans="1:2" x14ac:dyDescent="0.25">
      <c r="A18" t="s">
        <v>111</v>
      </c>
      <c r="B1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TÉCNICO</vt:lpstr>
      <vt:lpstr>PROYECTADO</vt:lpstr>
      <vt:lpstr>EJECUTADO</vt:lpstr>
      <vt:lpstr>PPTO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FEDEPAPA FEDEPAPA</dc:creator>
  <cp:lastModifiedBy>DIRADMIN</cp:lastModifiedBy>
  <dcterms:created xsi:type="dcterms:W3CDTF">2024-03-06T19:11:24Z</dcterms:created>
  <dcterms:modified xsi:type="dcterms:W3CDTF">2026-01-31T17:12:59Z</dcterms:modified>
</cp:coreProperties>
</file>